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ervicios Financieros\GRE\Gestión Recursos Económicos\Índice de Transparencia\2023\Dic 2023\2.1.2.3 Históricos de presupuesto aprobado y ejecutado\"/>
    </mc:Choice>
  </mc:AlternateContent>
  <xr:revisionPtr revIDLastSave="0" documentId="13_ncr:1_{54A55708-5768-412A-AD99-323B056EBE76}" xr6:coauthVersionLast="36" xr6:coauthVersionMax="36" xr10:uidLastSave="{00000000-0000-0000-0000-000000000000}"/>
  <bookViews>
    <workbookView xWindow="0" yWindow="0" windowWidth="19200" windowHeight="10635" activeTab="1" xr2:uid="{00000000-000D-0000-FFFF-FFFF00000000}"/>
  </bookViews>
  <sheets>
    <sheet name="INGRESOS" sheetId="2" r:id="rId1"/>
    <sheet name="EGRESOS" sheetId="1" r:id="rId2"/>
  </sheets>
  <externalReferences>
    <externalReference r:id="rId3"/>
  </externalReferences>
  <definedNames>
    <definedName name="_xlnm._FilterDatabase" localSheetId="1" hidden="1">EGRESOS!$A$2:$I$50</definedName>
    <definedName name="_xlnm._FilterDatabase" localSheetId="0" hidden="1">INGRESOS!$A$3:$F$25</definedName>
  </definedNames>
  <calcPr calcId="191029"/>
</workbook>
</file>

<file path=xl/calcChain.xml><?xml version="1.0" encoding="utf-8"?>
<calcChain xmlns="http://schemas.openxmlformats.org/spreadsheetml/2006/main">
  <c r="B47" i="1" l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B3" i="1"/>
  <c r="C3" i="1"/>
  <c r="D3" i="1"/>
  <c r="E3" i="1"/>
  <c r="F3" i="1"/>
  <c r="G3" i="1"/>
  <c r="H3" i="1"/>
  <c r="I3" i="1"/>
  <c r="J3" i="1"/>
  <c r="K3" i="1"/>
  <c r="L3" i="1"/>
  <c r="M3" i="1"/>
  <c r="N3" i="1"/>
  <c r="O3" i="1"/>
  <c r="B22" i="2" l="1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C6" i="2"/>
  <c r="C25" i="2" l="1"/>
  <c r="B25" i="2" l="1"/>
  <c r="D25" i="2"/>
  <c r="F25" i="2"/>
  <c r="G25" i="2"/>
  <c r="H25" i="2"/>
  <c r="I25" i="2"/>
  <c r="J25" i="2"/>
  <c r="K25" i="2"/>
  <c r="L25" i="2"/>
  <c r="M25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D6" i="2"/>
  <c r="E6" i="2"/>
  <c r="E25" i="2" s="1"/>
  <c r="F6" i="2"/>
  <c r="G6" i="2"/>
  <c r="H6" i="2"/>
  <c r="I6" i="2"/>
  <c r="J6" i="2"/>
  <c r="K6" i="2"/>
  <c r="L6" i="2"/>
  <c r="M6" i="2"/>
  <c r="N6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N25" i="2" l="1"/>
  <c r="C9" i="2"/>
  <c r="O18" i="2" l="1"/>
  <c r="O20" i="2"/>
  <c r="O14" i="2"/>
  <c r="O6" i="2"/>
  <c r="O25" i="2" s="1"/>
  <c r="O10" i="1"/>
  <c r="O50" i="1"/>
  <c r="N50" i="1"/>
  <c r="M50" i="1" l="1"/>
  <c r="L48" i="1" l="1"/>
  <c r="L41" i="1"/>
  <c r="L40" i="1"/>
  <c r="L39" i="1"/>
  <c r="L37" i="1"/>
  <c r="L36" i="1"/>
  <c r="L35" i="1"/>
  <c r="L34" i="1"/>
  <c r="L32" i="1"/>
  <c r="L28" i="1"/>
  <c r="L27" i="1"/>
  <c r="L26" i="1"/>
  <c r="L25" i="1"/>
  <c r="L24" i="1"/>
  <c r="L12" i="1"/>
  <c r="L13" i="1"/>
  <c r="L14" i="1"/>
  <c r="L15" i="1"/>
  <c r="L16" i="1"/>
  <c r="L17" i="1"/>
  <c r="L18" i="1"/>
  <c r="L19" i="1"/>
  <c r="L20" i="1"/>
  <c r="L50" i="1"/>
  <c r="L5" i="1"/>
  <c r="L6" i="1"/>
  <c r="L7" i="1"/>
  <c r="L8" i="1"/>
  <c r="L9" i="1"/>
  <c r="L4" i="1"/>
  <c r="K50" i="1"/>
  <c r="J50" i="1"/>
</calcChain>
</file>

<file path=xl/sharedStrings.xml><?xml version="1.0" encoding="utf-8"?>
<sst xmlns="http://schemas.openxmlformats.org/spreadsheetml/2006/main" count="102" uniqueCount="75">
  <si>
    <t>DESCRIPCIÓN</t>
  </si>
  <si>
    <t xml:space="preserve">Definitivo </t>
  </si>
  <si>
    <t xml:space="preserve">Ejecutado </t>
  </si>
  <si>
    <t>0. REMUNERACIONES</t>
  </si>
  <si>
    <t>REMUNERACIONES BÁSICAS</t>
  </si>
  <si>
    <t>REMUNERACIONES EVENTUALES</t>
  </si>
  <si>
    <t>INCENTIVOS SALARIALES</t>
  </si>
  <si>
    <t>CONTRIBUCIONES PATRONALES AL DESARROLLO Y LA SEGURIDAD SOCIAL</t>
  </si>
  <si>
    <t>CONTRIBUCIONES PATRONALES A FONDOS DE PENSIONES Y OTROS FONDOS DE CAPITALIZACIÓN</t>
  </si>
  <si>
    <t>REMUNERACIONES DIVERSAS</t>
  </si>
  <si>
    <t>1. SERVICIOS</t>
  </si>
  <si>
    <t>SERVICIOS BÁSICOS</t>
  </si>
  <si>
    <t>SERVICIOS COMERCIALES Y FINANCIEROS</t>
  </si>
  <si>
    <t>SERVICIOS DE GESTIÓN Y APOYO</t>
  </si>
  <si>
    <t>GASTOS DE VIAJE Y DE TRANSPORTE</t>
  </si>
  <si>
    <t>SEGUROS, REASEGUROS Y OTRAS OBLIGACIONES</t>
  </si>
  <si>
    <t>CAPACITACIÓN Y PROTOCOLO</t>
  </si>
  <si>
    <t>MANTENIMIENTO Y REPARACIÓN</t>
  </si>
  <si>
    <t>SERVICIOS DIVERSOS</t>
  </si>
  <si>
    <t>IMPUESTOS</t>
  </si>
  <si>
    <t>ALQUILERES</t>
  </si>
  <si>
    <t>2. MATERIALES Y SUMINISTROS</t>
  </si>
  <si>
    <t>PRODUCTOS QUÍMICOS Y CONEXOS</t>
  </si>
  <si>
    <t>ALIMENTOS Y PRODUCTOS AGROPECUARIOS</t>
  </si>
  <si>
    <t>MATERIALES Y PRODUCTOS DE USO EN LA CONSTRUCCIÓN Y MANTENIMIENTO</t>
  </si>
  <si>
    <t>HERRAMIENTAS, REPUESTOS Y ACCESORIOS</t>
  </si>
  <si>
    <t>ÚTILES, MATERIALES Y SUMINISTROS DIVERSOS</t>
  </si>
  <si>
    <t>3. INTERESES Y COMISIONES</t>
  </si>
  <si>
    <t>COMISIONES Y OTROS GASTOS</t>
  </si>
  <si>
    <t>4. ACTIVOS FINANCIEROS</t>
  </si>
  <si>
    <t>PRÉSTAMOS</t>
  </si>
  <si>
    <t>5.  BIENES DURADEROS</t>
  </si>
  <si>
    <t>MAQUINARIA, EQUIPO Y MOBILIARIO</t>
  </si>
  <si>
    <t>CONSTRUCCIONES, ADICIONES Y MEJORAS</t>
  </si>
  <si>
    <t>BIENES PREEXISTENTES</t>
  </si>
  <si>
    <t>BIENES DURADEROS DIVERSOS</t>
  </si>
  <si>
    <t>6. TRANSFERENCIAS CORRIENTES</t>
  </si>
  <si>
    <t>TRANSFERENCIAS CORRIENTES AL SECTOR PÚBLICO</t>
  </si>
  <si>
    <t>TRANSFERENCIAS CORRIENTES A PERSONAS</t>
  </si>
  <si>
    <t xml:space="preserve">PRESTACIONES </t>
  </si>
  <si>
    <t>TRANSFERENCIAS CORRIENTES A ENTIDADES PRIVADAS SIN FINES DE LUCRO</t>
  </si>
  <si>
    <t>7. TRANSFERENCIAS DE CAPITAL</t>
  </si>
  <si>
    <t>TRANSFERENCIAS DE CAPITAL A ENTIDADES PRIVADAS SIN
FINES DE LUCRO</t>
  </si>
  <si>
    <t>9. CUENTAS ESPECIALES</t>
  </si>
  <si>
    <t>SUMAS SIN ASIGNACIÓN PRESUPUESTARIA</t>
  </si>
  <si>
    <t>SUMAS LIBRES SIN ASIGNACIÓN PRESUPUESTARIA</t>
  </si>
  <si>
    <t>TOTAL GENERAL</t>
  </si>
  <si>
    <t>PRESUPUESTO</t>
  </si>
  <si>
    <t>INGRESO EFECTIVO</t>
  </si>
  <si>
    <t>1.1. INGRESOS TRIBUTARIOS</t>
  </si>
  <si>
    <t>1.3 INGRESOS NO TRIBUTARIOS</t>
  </si>
  <si>
    <t>1.3.1.1. VENTAS DE BIENES</t>
  </si>
  <si>
    <t>1.3.1.2. VENTA DE SERVICIOS</t>
  </si>
  <si>
    <t>1.3.2.3. RENTA DE ACTIVOS FINANCIEROS</t>
  </si>
  <si>
    <t xml:space="preserve">1.3.3.1. MULTAS Y SANCIONES </t>
  </si>
  <si>
    <t xml:space="preserve">1.3.9.1. REINTEGRO EN EFECTIVO </t>
  </si>
  <si>
    <t xml:space="preserve">1.3.9.9. INGRESOS VARIOS NO ESPECIFICADOS </t>
  </si>
  <si>
    <t>1.4 TRANSFERENCIAS CORRIENTES</t>
  </si>
  <si>
    <t xml:space="preserve">1.4.1.6. TRANSFERENCIAS CORRIENTES DE INSTITUCIONES PÚBLICAS FINANCIERAS </t>
  </si>
  <si>
    <t>1.4.2.2. TRANFERENCIAS SECTOR PRIVADO PATROCINIO / DONACIÓN</t>
  </si>
  <si>
    <t>2.1 VENTA DE ACTIVOS</t>
  </si>
  <si>
    <t>2.1.1.1. VENTAS DE TERRENO</t>
  </si>
  <si>
    <t>2.3 RECUPERACIÓN DE PRESTAMOS</t>
  </si>
  <si>
    <t>2.3.2.1. RECUPERACIÓN PRESTAMÓ CONCEDIDO A EMPLEADOS</t>
  </si>
  <si>
    <t>3.3 RECURSOS DE VIGENCIAS ANTERIORES</t>
  </si>
  <si>
    <t xml:space="preserve">3.3.1.0. SUPERÁVIT LIBRE </t>
  </si>
  <si>
    <t>3.3.2.0. SUPERÁVIT ESPECÍFICO</t>
  </si>
  <si>
    <t>OTRAS TRANSFERENCIAS CORRIENTES AL SECTOR PRIVADO</t>
  </si>
  <si>
    <t>TRANSFERENCIAS DE CAPITAL AL SECTOR PÚBLICO</t>
  </si>
  <si>
    <t>1.3.4.1 INTERESES MORATORIOS POR ATRASO EN PAGO DE IMPUESTO</t>
  </si>
  <si>
    <t xml:space="preserve">Ejecutado 
</t>
  </si>
  <si>
    <t xml:space="preserve">INGRESO EFECTIVO
</t>
  </si>
  <si>
    <t xml:space="preserve"> </t>
  </si>
  <si>
    <t>1.1.3.2 IMPUESTOS ESPECIFICOS SOBRE LA PRODUCCION Y CONSUMO DE BIENES Y SERVICIOS</t>
  </si>
  <si>
    <t>1.4.2.0. TRANFERENCIAS CORRIENTES OTRAS ASEGURADORAS LEY 8228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</si>
</sst>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3" formatCode="_-* #,##0.00_-;\-* #,##0.00_-;_-* &quot;-&quot;??_-;_-@_-"/>
    <numFmt numFmtId="164" formatCode="_(&quot;₡&quot;* #,##0.00_);_(&quot;₡&quot;* \(#,##0.00\);_(&quot;₡&quot;* &quot;-&quot;??_);_(@_)"/>
    <numFmt numFmtId="165" formatCode="_(* #,##0.00_);_(* \(#,##0.00\);_(* &quot;-&quot;??_);_(@_)"/>
    <numFmt numFmtId="166" formatCode="0_);\(0\)"/>
    <numFmt numFmtId="167" formatCode="_(* #,##0_);_(* \(#,##0\);_(* &quot;-&quot;??_);_(@_)"/>
    <numFmt numFmtId="168" formatCode="_([$€-2]* #,##0.00_);_([$€-2]* \(#,##0.00\);_([$€-2]* &quot;-&quot;??_)"/>
    <numFmt numFmtId="169" formatCode="#,##0.00\ &quot;€&quot;;[Red]\-#,##0.00\ &quot;€&quot;"/>
    <numFmt numFmtId="170" formatCode="d\ &quot;de&quot;\ mmmm\ &quot;de&quot;\ yyyy"/>
    <numFmt numFmtId="171" formatCode="_(&quot;$&quot;* #,##0.00_);_(&quot;$&quot;* \(#,##0.00\);_(&quot;$&quot;* &quot;-&quot;??_);_(@_)"/>
    <numFmt numFmtId="172" formatCode="_(* #,##0.0_);_(* \(#,##0.0\);_(* &quot;-&quot;??_);_(@_)"/>
    <numFmt numFmtId="173" formatCode="_-* #,##0.00\ &quot;€&quot;_-;\-* #,##0.00\ &quot;€&quot;_-;_-* &quot;-&quot;??\ &quot;€&quot;_-;_-@_-"/>
    <numFmt numFmtId="17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3"/>
      </bottom>
      <diagonal/>
    </border>
    <border>
      <left/>
      <right style="medium">
        <color indexed="64"/>
      </right>
      <top style="medium">
        <color indexed="64"/>
      </top>
      <bottom style="thin">
        <color theme="3"/>
      </bottom>
      <diagonal/>
    </border>
    <border>
      <left style="medium">
        <color indexed="64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indexed="64"/>
      </right>
      <top style="thin">
        <color theme="3"/>
      </top>
      <bottom style="thin">
        <color theme="3"/>
      </bottom>
      <diagonal/>
    </border>
    <border>
      <left style="medium">
        <color indexed="64"/>
      </left>
      <right style="thin">
        <color theme="3"/>
      </right>
      <top style="thin">
        <color theme="3"/>
      </top>
      <bottom style="medium">
        <color indexed="64"/>
      </bottom>
      <diagonal/>
    </border>
    <border>
      <left style="thin">
        <color theme="3"/>
      </left>
      <right style="medium">
        <color indexed="64"/>
      </right>
      <top style="thin">
        <color theme="3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3"/>
      </bottom>
      <diagonal/>
    </border>
    <border>
      <left style="medium">
        <color indexed="64"/>
      </left>
      <right style="medium">
        <color indexed="64"/>
      </right>
      <top style="thin">
        <color theme="3"/>
      </top>
      <bottom style="thin">
        <color theme="3"/>
      </bottom>
      <diagonal/>
    </border>
    <border>
      <left style="medium">
        <color indexed="64"/>
      </left>
      <right style="medium">
        <color indexed="64"/>
      </right>
      <top style="thin">
        <color theme="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theme="3"/>
      </top>
      <bottom style="thin">
        <color theme="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86">
    <xf numFmtId="0" fontId="0" fillId="0" borderId="0"/>
    <xf numFmtId="165" fontId="1" fillId="0" borderId="0" applyFont="0" applyFill="0" applyBorder="0" applyAlignment="0" applyProtection="0"/>
    <xf numFmtId="0" fontId="7" fillId="0" borderId="0"/>
    <xf numFmtId="0" fontId="7" fillId="0" borderId="0"/>
    <xf numFmtId="168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" fillId="0" borderId="0"/>
    <xf numFmtId="0" fontId="7" fillId="0" borderId="0">
      <alignment horizontal="center"/>
    </xf>
    <xf numFmtId="0" fontId="7" fillId="0" borderId="0"/>
    <xf numFmtId="0" fontId="8" fillId="0" borderId="0"/>
    <xf numFmtId="0" fontId="7" fillId="0" borderId="0">
      <alignment horizontal="center"/>
    </xf>
    <xf numFmtId="0" fontId="7" fillId="0" borderId="0"/>
    <xf numFmtId="0" fontId="7" fillId="0" borderId="0">
      <alignment horizontal="center"/>
    </xf>
    <xf numFmtId="0" fontId="7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>
      <alignment horizontal="center"/>
    </xf>
    <xf numFmtId="0" fontId="1" fillId="0" borderId="0"/>
    <xf numFmtId="0" fontId="7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/>
    <xf numFmtId="0" fontId="1" fillId="0" borderId="0"/>
    <xf numFmtId="0" fontId="7" fillId="0" borderId="0">
      <alignment horizontal="center"/>
    </xf>
    <xf numFmtId="0" fontId="7" fillId="0" borderId="0"/>
    <xf numFmtId="0" fontId="7" fillId="0" borderId="0"/>
    <xf numFmtId="0" fontId="1" fillId="0" borderId="0"/>
    <xf numFmtId="0" fontId="7" fillId="0" borderId="0">
      <alignment horizont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167" fontId="2" fillId="0" borderId="0" xfId="1" applyNumberFormat="1" applyFont="1"/>
    <xf numFmtId="0" fontId="2" fillId="0" borderId="0" xfId="0" applyFont="1" applyAlignment="1">
      <alignment wrapText="1"/>
    </xf>
    <xf numFmtId="165" fontId="2" fillId="0" borderId="0" xfId="1" applyFont="1" applyAlignment="1">
      <alignment wrapText="1"/>
    </xf>
    <xf numFmtId="0" fontId="4" fillId="4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9" fillId="5" borderId="11" xfId="0" applyFont="1" applyFill="1" applyBorder="1" applyAlignment="1">
      <alignment horizontal="left"/>
    </xf>
    <xf numFmtId="0" fontId="6" fillId="0" borderId="8" xfId="0" applyFont="1" applyBorder="1"/>
    <xf numFmtId="0" fontId="5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indent="1"/>
    </xf>
    <xf numFmtId="0" fontId="6" fillId="4" borderId="10" xfId="0" applyFont="1" applyFill="1" applyBorder="1" applyAlignment="1">
      <alignment horizontal="left"/>
    </xf>
    <xf numFmtId="0" fontId="6" fillId="0" borderId="0" xfId="0" applyFont="1"/>
    <xf numFmtId="167" fontId="10" fillId="3" borderId="10" xfId="0" applyNumberFormat="1" applyFont="1" applyFill="1" applyBorder="1" applyAlignment="1">
      <alignment horizontal="center"/>
    </xf>
    <xf numFmtId="167" fontId="10" fillId="3" borderId="3" xfId="0" applyNumberFormat="1" applyFont="1" applyFill="1" applyBorder="1" applyAlignment="1">
      <alignment horizontal="center"/>
    </xf>
    <xf numFmtId="167" fontId="10" fillId="3" borderId="4" xfId="0" applyNumberFormat="1" applyFont="1" applyFill="1" applyBorder="1" applyAlignment="1">
      <alignment horizontal="center"/>
    </xf>
    <xf numFmtId="167" fontId="10" fillId="3" borderId="7" xfId="0" applyNumberFormat="1" applyFont="1" applyFill="1" applyBorder="1" applyAlignment="1">
      <alignment horizontal="center"/>
    </xf>
    <xf numFmtId="167" fontId="10" fillId="3" borderId="18" xfId="0" applyNumberFormat="1" applyFont="1" applyFill="1" applyBorder="1" applyAlignment="1">
      <alignment horizontal="center"/>
    </xf>
    <xf numFmtId="167" fontId="10" fillId="3" borderId="18" xfId="0" applyNumberFormat="1" applyFont="1" applyFill="1" applyBorder="1" applyAlignment="1">
      <alignment horizontal="center" vertical="center"/>
    </xf>
    <xf numFmtId="167" fontId="10" fillId="3" borderId="7" xfId="0" applyNumberFormat="1" applyFont="1" applyFill="1" applyBorder="1" applyAlignment="1">
      <alignment horizontal="center" vertical="center"/>
    </xf>
    <xf numFmtId="167" fontId="6" fillId="4" borderId="14" xfId="1" applyNumberFormat="1" applyFont="1" applyFill="1" applyBorder="1" applyAlignment="1">
      <alignment horizontal="right"/>
    </xf>
    <xf numFmtId="167" fontId="6" fillId="4" borderId="15" xfId="1" applyNumberFormat="1" applyFont="1" applyFill="1" applyBorder="1" applyAlignment="1">
      <alignment horizontal="right"/>
    </xf>
    <xf numFmtId="167" fontId="2" fillId="0" borderId="3" xfId="1" applyNumberFormat="1" applyFont="1" applyBorder="1" applyAlignment="1">
      <alignment horizontal="right"/>
    </xf>
    <xf numFmtId="167" fontId="2" fillId="0" borderId="4" xfId="1" applyNumberFormat="1" applyFont="1" applyBorder="1" applyAlignment="1">
      <alignment horizontal="right"/>
    </xf>
    <xf numFmtId="167" fontId="2" fillId="0" borderId="19" xfId="1" applyNumberFormat="1" applyFont="1" applyBorder="1" applyAlignment="1">
      <alignment horizontal="right"/>
    </xf>
    <xf numFmtId="167" fontId="2" fillId="0" borderId="15" xfId="1" applyNumberFormat="1" applyFont="1" applyBorder="1" applyAlignment="1">
      <alignment horizontal="right"/>
    </xf>
    <xf numFmtId="167" fontId="2" fillId="0" borderId="14" xfId="1" applyNumberFormat="1" applyFont="1" applyBorder="1" applyAlignment="1">
      <alignment horizontal="right"/>
    </xf>
    <xf numFmtId="167" fontId="7" fillId="0" borderId="15" xfId="1" applyNumberFormat="1" applyFont="1" applyBorder="1" applyAlignment="1">
      <alignment horizontal="right"/>
    </xf>
    <xf numFmtId="167" fontId="9" fillId="5" borderId="5" xfId="1" applyNumberFormat="1" applyFont="1" applyFill="1" applyBorder="1" applyAlignment="1">
      <alignment horizontal="right"/>
    </xf>
    <xf numFmtId="167" fontId="9" fillId="5" borderId="6" xfId="1" applyNumberFormat="1" applyFont="1" applyFill="1" applyBorder="1" applyAlignment="1">
      <alignment horizontal="right"/>
    </xf>
    <xf numFmtId="167" fontId="9" fillId="5" borderId="20" xfId="1" applyNumberFormat="1" applyFont="1" applyFill="1" applyBorder="1" applyAlignment="1">
      <alignment horizontal="right"/>
    </xf>
    <xf numFmtId="167" fontId="9" fillId="5" borderId="21" xfId="1" applyNumberFormat="1" applyFont="1" applyFill="1" applyBorder="1" applyAlignment="1">
      <alignment horizontal="right"/>
    </xf>
    <xf numFmtId="0" fontId="9" fillId="0" borderId="0" xfId="0" applyFont="1"/>
    <xf numFmtId="165" fontId="2" fillId="0" borderId="0" xfId="1" applyFont="1"/>
    <xf numFmtId="167" fontId="2" fillId="0" borderId="0" xfId="0" applyNumberFormat="1" applyFont="1"/>
    <xf numFmtId="165" fontId="2" fillId="0" borderId="0" xfId="0" applyNumberFormat="1" applyFont="1"/>
    <xf numFmtId="43" fontId="2" fillId="0" borderId="0" xfId="0" applyNumberFormat="1" applyFont="1"/>
    <xf numFmtId="165" fontId="6" fillId="0" borderId="0" xfId="1" applyFont="1"/>
    <xf numFmtId="167" fontId="10" fillId="3" borderId="3" xfId="0" applyNumberFormat="1" applyFont="1" applyFill="1" applyBorder="1" applyAlignment="1">
      <alignment horizontal="center" vertical="center"/>
    </xf>
    <xf numFmtId="167" fontId="10" fillId="3" borderId="4" xfId="0" applyNumberFormat="1" applyFont="1" applyFill="1" applyBorder="1" applyAlignment="1">
      <alignment horizontal="center" vertical="center"/>
    </xf>
    <xf numFmtId="167" fontId="6" fillId="4" borderId="3" xfId="0" applyNumberFormat="1" applyFont="1" applyFill="1" applyBorder="1"/>
    <xf numFmtId="167" fontId="6" fillId="4" borderId="4" xfId="0" applyNumberFormat="1" applyFont="1" applyFill="1" applyBorder="1"/>
    <xf numFmtId="167" fontId="2" fillId="0" borderId="3" xfId="0" applyNumberFormat="1" applyFont="1" applyBorder="1"/>
    <xf numFmtId="167" fontId="2" fillId="0" borderId="4" xfId="0" applyNumberFormat="1" applyFont="1" applyBorder="1"/>
    <xf numFmtId="167" fontId="2" fillId="0" borderId="3" xfId="0" applyNumberFormat="1" applyFont="1" applyFill="1" applyBorder="1"/>
    <xf numFmtId="167" fontId="2" fillId="0" borderId="4" xfId="0" applyNumberFormat="1" applyFont="1" applyFill="1" applyBorder="1"/>
    <xf numFmtId="165" fontId="2" fillId="0" borderId="0" xfId="1" applyFont="1" applyFill="1"/>
    <xf numFmtId="43" fontId="2" fillId="0" borderId="0" xfId="0" applyNumberFormat="1" applyFont="1" applyFill="1"/>
    <xf numFmtId="0" fontId="2" fillId="0" borderId="0" xfId="0" applyFont="1" applyFill="1"/>
    <xf numFmtId="167" fontId="9" fillId="5" borderId="5" xfId="0" applyNumberFormat="1" applyFont="1" applyFill="1" applyBorder="1"/>
    <xf numFmtId="167" fontId="9" fillId="5" borderId="6" xfId="0" applyNumberFormat="1" applyFont="1" applyFill="1" applyBorder="1"/>
    <xf numFmtId="165" fontId="10" fillId="0" borderId="0" xfId="1" applyFont="1"/>
    <xf numFmtId="43" fontId="10" fillId="0" borderId="0" xfId="0" applyNumberFormat="1" applyFont="1" applyFill="1"/>
    <xf numFmtId="0" fontId="10" fillId="0" borderId="0" xfId="0" applyFont="1"/>
    <xf numFmtId="174" fontId="2" fillId="0" borderId="0" xfId="0" applyNumberFormat="1" applyFont="1"/>
    <xf numFmtId="167" fontId="10" fillId="3" borderId="8" xfId="0" applyNumberFormat="1" applyFont="1" applyFill="1" applyBorder="1" applyAlignment="1">
      <alignment horizontal="center" vertical="center"/>
    </xf>
    <xf numFmtId="167" fontId="10" fillId="3" borderId="9" xfId="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/>
    </xf>
    <xf numFmtId="166" fontId="9" fillId="2" borderId="2" xfId="0" applyNumberFormat="1" applyFont="1" applyFill="1" applyBorder="1" applyAlignment="1">
      <alignment horizontal="center"/>
    </xf>
    <xf numFmtId="166" fontId="9" fillId="2" borderId="12" xfId="0" applyNumberFormat="1" applyFont="1" applyFill="1" applyBorder="1" applyAlignment="1">
      <alignment horizontal="center"/>
    </xf>
    <xf numFmtId="166" fontId="9" fillId="2" borderId="13" xfId="0" applyNumberFormat="1" applyFont="1" applyFill="1" applyBorder="1" applyAlignment="1">
      <alignment horizontal="center"/>
    </xf>
    <xf numFmtId="166" fontId="9" fillId="2" borderId="16" xfId="0" applyNumberFormat="1" applyFont="1" applyFill="1" applyBorder="1" applyAlignment="1">
      <alignment horizontal="center"/>
    </xf>
    <xf numFmtId="166" fontId="9" fillId="2" borderId="17" xfId="0" applyNumberFormat="1" applyFont="1" applyFill="1" applyBorder="1" applyAlignment="1">
      <alignment horizontal="center"/>
    </xf>
  </cellXfs>
  <cellStyles count="86">
    <cellStyle name="%" xfId="2" xr:uid="{00000000-0005-0000-0000-000000000000}"/>
    <cellStyle name="% 2" xfId="3" xr:uid="{00000000-0005-0000-0000-000001000000}"/>
    <cellStyle name="Euro" xfId="4" xr:uid="{00000000-0005-0000-0000-000002000000}"/>
    <cellStyle name="Millares" xfId="1" builtinId="3"/>
    <cellStyle name="Millares 10" xfId="5" xr:uid="{00000000-0005-0000-0000-000004000000}"/>
    <cellStyle name="Millares 2" xfId="6" xr:uid="{00000000-0005-0000-0000-000005000000}"/>
    <cellStyle name="Millares 2 10" xfId="7" xr:uid="{00000000-0005-0000-0000-000006000000}"/>
    <cellStyle name="Millares 2 11" xfId="8" xr:uid="{00000000-0005-0000-0000-000007000000}"/>
    <cellStyle name="Millares 2 12" xfId="9" xr:uid="{00000000-0005-0000-0000-000008000000}"/>
    <cellStyle name="Millares 2 13" xfId="10" xr:uid="{00000000-0005-0000-0000-000009000000}"/>
    <cellStyle name="Millares 2 14" xfId="11" xr:uid="{00000000-0005-0000-0000-00000A000000}"/>
    <cellStyle name="Millares 2 15" xfId="12" xr:uid="{00000000-0005-0000-0000-00000B000000}"/>
    <cellStyle name="Millares 2 16" xfId="13" xr:uid="{00000000-0005-0000-0000-00000C000000}"/>
    <cellStyle name="Millares 2 17" xfId="14" xr:uid="{00000000-0005-0000-0000-00000D000000}"/>
    <cellStyle name="Millares 2 18" xfId="15" xr:uid="{00000000-0005-0000-0000-00000E000000}"/>
    <cellStyle name="Millares 2 19" xfId="16" xr:uid="{00000000-0005-0000-0000-00000F000000}"/>
    <cellStyle name="Millares 2 2" xfId="17" xr:uid="{00000000-0005-0000-0000-000010000000}"/>
    <cellStyle name="Millares 2 2 2" xfId="18" xr:uid="{00000000-0005-0000-0000-000011000000}"/>
    <cellStyle name="Millares 2 2 3" xfId="19" xr:uid="{00000000-0005-0000-0000-000012000000}"/>
    <cellStyle name="Millares 2 3" xfId="20" xr:uid="{00000000-0005-0000-0000-000013000000}"/>
    <cellStyle name="Millares 2 3 2" xfId="21" xr:uid="{00000000-0005-0000-0000-000014000000}"/>
    <cellStyle name="Millares 2 4" xfId="22" xr:uid="{00000000-0005-0000-0000-000015000000}"/>
    <cellStyle name="Millares 2 5" xfId="23" xr:uid="{00000000-0005-0000-0000-000016000000}"/>
    <cellStyle name="Millares 2 6" xfId="24" xr:uid="{00000000-0005-0000-0000-000017000000}"/>
    <cellStyle name="Millares 2 7" xfId="25" xr:uid="{00000000-0005-0000-0000-000018000000}"/>
    <cellStyle name="Millares 2 8" xfId="26" xr:uid="{00000000-0005-0000-0000-000019000000}"/>
    <cellStyle name="Millares 2 9" xfId="27" xr:uid="{00000000-0005-0000-0000-00001A000000}"/>
    <cellStyle name="Millares 3" xfId="28" xr:uid="{00000000-0005-0000-0000-00001B000000}"/>
    <cellStyle name="Millares 3 2" xfId="29" xr:uid="{00000000-0005-0000-0000-00001C000000}"/>
    <cellStyle name="Millares 4" xfId="30" xr:uid="{00000000-0005-0000-0000-00001D000000}"/>
    <cellStyle name="Millares 4 2" xfId="31" xr:uid="{00000000-0005-0000-0000-00001E000000}"/>
    <cellStyle name="Millares 5" xfId="32" xr:uid="{00000000-0005-0000-0000-00001F000000}"/>
    <cellStyle name="Millares 5 2" xfId="33" xr:uid="{00000000-0005-0000-0000-000020000000}"/>
    <cellStyle name="Millares 6" xfId="34" xr:uid="{00000000-0005-0000-0000-000021000000}"/>
    <cellStyle name="Millares 9" xfId="35" xr:uid="{00000000-0005-0000-0000-000022000000}"/>
    <cellStyle name="Moneda 2" xfId="36" xr:uid="{00000000-0005-0000-0000-000023000000}"/>
    <cellStyle name="Moneda 2 2" xfId="37" xr:uid="{00000000-0005-0000-0000-000024000000}"/>
    <cellStyle name="Moneda 3" xfId="38" xr:uid="{00000000-0005-0000-0000-000025000000}"/>
    <cellStyle name="Moneda 3 2" xfId="39" xr:uid="{00000000-0005-0000-0000-000026000000}"/>
    <cellStyle name="Moneda 4" xfId="40" xr:uid="{00000000-0005-0000-0000-000027000000}"/>
    <cellStyle name="Moneda 4 2" xfId="41" xr:uid="{00000000-0005-0000-0000-000028000000}"/>
    <cellStyle name="Moneda 5" xfId="42" xr:uid="{00000000-0005-0000-0000-000029000000}"/>
    <cellStyle name="Normal" xfId="0" builtinId="0"/>
    <cellStyle name="Normal 11" xfId="43" xr:uid="{00000000-0005-0000-0000-00002B000000}"/>
    <cellStyle name="Normal 2" xfId="44" xr:uid="{00000000-0005-0000-0000-00002C000000}"/>
    <cellStyle name="Normal 2 10" xfId="45" xr:uid="{00000000-0005-0000-0000-00002D000000}"/>
    <cellStyle name="Normal 2 11" xfId="46" xr:uid="{00000000-0005-0000-0000-00002E000000}"/>
    <cellStyle name="Normal 2 12" xfId="47" xr:uid="{00000000-0005-0000-0000-00002F000000}"/>
    <cellStyle name="Normal 2 13" xfId="48" xr:uid="{00000000-0005-0000-0000-000030000000}"/>
    <cellStyle name="Normal 2 2" xfId="49" xr:uid="{00000000-0005-0000-0000-000031000000}"/>
    <cellStyle name="Normal 2 2 2" xfId="50" xr:uid="{00000000-0005-0000-0000-000032000000}"/>
    <cellStyle name="Normal 2 2 2 2" xfId="51" xr:uid="{00000000-0005-0000-0000-000033000000}"/>
    <cellStyle name="Normal 2 3" xfId="52" xr:uid="{00000000-0005-0000-0000-000034000000}"/>
    <cellStyle name="Normal 2 4" xfId="53" xr:uid="{00000000-0005-0000-0000-000035000000}"/>
    <cellStyle name="Normal 2 5" xfId="54" xr:uid="{00000000-0005-0000-0000-000036000000}"/>
    <cellStyle name="Normal 2 6" xfId="55" xr:uid="{00000000-0005-0000-0000-000037000000}"/>
    <cellStyle name="Normal 2 7" xfId="56" xr:uid="{00000000-0005-0000-0000-000038000000}"/>
    <cellStyle name="Normal 2 8" xfId="57" xr:uid="{00000000-0005-0000-0000-000039000000}"/>
    <cellStyle name="Normal 2 9" xfId="58" xr:uid="{00000000-0005-0000-0000-00003A000000}"/>
    <cellStyle name="Normal 21" xfId="59" xr:uid="{00000000-0005-0000-0000-00003B000000}"/>
    <cellStyle name="Normal 3" xfId="60" xr:uid="{00000000-0005-0000-0000-00003C000000}"/>
    <cellStyle name="Normal 3 15" xfId="61" xr:uid="{00000000-0005-0000-0000-00003D000000}"/>
    <cellStyle name="Normal 3 2" xfId="62" xr:uid="{00000000-0005-0000-0000-00003E000000}"/>
    <cellStyle name="Normal 3 2 2" xfId="63" xr:uid="{00000000-0005-0000-0000-00003F000000}"/>
    <cellStyle name="Normal 3 2 3" xfId="64" xr:uid="{00000000-0005-0000-0000-000040000000}"/>
    <cellStyle name="Normal 3 3" xfId="65" xr:uid="{00000000-0005-0000-0000-000041000000}"/>
    <cellStyle name="Normal 3 4" xfId="66" xr:uid="{00000000-0005-0000-0000-000042000000}"/>
    <cellStyle name="Normal 4" xfId="67" xr:uid="{00000000-0005-0000-0000-000043000000}"/>
    <cellStyle name="Normal 4 2" xfId="68" xr:uid="{00000000-0005-0000-0000-000044000000}"/>
    <cellStyle name="Normal 4 2 2" xfId="69" xr:uid="{00000000-0005-0000-0000-000045000000}"/>
    <cellStyle name="Normal 4 3" xfId="70" xr:uid="{00000000-0005-0000-0000-000046000000}"/>
    <cellStyle name="Normal 4 4" xfId="71" xr:uid="{00000000-0005-0000-0000-000047000000}"/>
    <cellStyle name="Normal 5" xfId="72" xr:uid="{00000000-0005-0000-0000-000048000000}"/>
    <cellStyle name="Normal 5 2" xfId="73" xr:uid="{00000000-0005-0000-0000-000049000000}"/>
    <cellStyle name="Normal 5 3" xfId="74" xr:uid="{00000000-0005-0000-0000-00004A000000}"/>
    <cellStyle name="Normal 6" xfId="75" xr:uid="{00000000-0005-0000-0000-00004B000000}"/>
    <cellStyle name="Normal 6 2" xfId="76" xr:uid="{00000000-0005-0000-0000-00004C000000}"/>
    <cellStyle name="Normal 7" xfId="77" xr:uid="{00000000-0005-0000-0000-00004D000000}"/>
    <cellStyle name="Normal 7 2" xfId="78" xr:uid="{00000000-0005-0000-0000-00004E000000}"/>
    <cellStyle name="Normal 9" xfId="79" xr:uid="{00000000-0005-0000-0000-00004F000000}"/>
    <cellStyle name="Normal 9 2" xfId="80" xr:uid="{00000000-0005-0000-0000-000050000000}"/>
    <cellStyle name="Porcentaje 2" xfId="81" xr:uid="{00000000-0005-0000-0000-000051000000}"/>
    <cellStyle name="Porcentaje 3" xfId="82" xr:uid="{00000000-0005-0000-0000-000052000000}"/>
    <cellStyle name="Porcentaje 4" xfId="83" xr:uid="{00000000-0005-0000-0000-000053000000}"/>
    <cellStyle name="Porcentual 2" xfId="84" xr:uid="{00000000-0005-0000-0000-000054000000}"/>
    <cellStyle name="Porcentual 2 2" xfId="85" xr:uid="{00000000-0005-0000-0000-000055000000}"/>
  </cellStyles>
  <dxfs count="22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2" defaultTableStyle="TableStyleMedium2" defaultPivotStyle="PivotStyleLight16">
    <tableStyle name="PivotStyleLight16 2" table="0" count="11" xr9:uid="{00000000-0011-0000-FFFF-FFFF00000000}">
      <tableStyleElement type="headerRow" dxfId="21"/>
      <tableStyleElement type="totalRow" dxfId="20"/>
      <tableStyleElement type="firstRowStripe" dxfId="19"/>
      <tableStyleElement type="firstColumnStripe" dxfId="18"/>
      <tableStyleElement type="firstSubtotalColumn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  <tableStyle name="PivotStyleLight16 3" table="0" count="11" xr9:uid="{00000000-0011-0000-FFFF-FFFF01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cios%20Financieros/GRE/Presupuestos/2022/Documentos%20operativos/3.%20Plantilla%20de%20labores%20Marz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 2022"/>
      <sheetName val="Historicos 16-21"/>
      <sheetName val="Resultados Egresos"/>
      <sheetName val="Comparativo Ejecución"/>
      <sheetName val="INGRESOS 2022"/>
      <sheetName val="Ingresos HIST 16-21"/>
      <sheetName val="Resultados Ingresos"/>
      <sheetName val="PPT"/>
      <sheetName val="Estado Presupuestario"/>
      <sheetName val="Estado Ejecutivo"/>
      <sheetName val="Resumen Estado Ejecutivo"/>
      <sheetName val="Presupuesto Aprobado"/>
      <sheetName val="Gestión INS"/>
      <sheetName val="Comite Inversiones INS"/>
      <sheetName val="Hoja1"/>
    </sheetNames>
    <sheetDataSet>
      <sheetData sheetId="0"/>
      <sheetData sheetId="1"/>
      <sheetData sheetId="2"/>
      <sheetData sheetId="3">
        <row r="3">
          <cell r="N3" t="str">
            <v>0 Remuneraciones</v>
          </cell>
          <cell r="O3">
            <v>22985949684</v>
          </cell>
        </row>
        <row r="4">
          <cell r="N4" t="str">
            <v>CONTRIBUCIONES PATRONALES A FONDOS DE PENSIONES Y OTROS FONDOS DE CAPITALIZACIÓN</v>
          </cell>
          <cell r="O4">
            <v>2384273734</v>
          </cell>
        </row>
        <row r="5">
          <cell r="N5" t="str">
            <v>CONTRIBUCIONES PATRONALES AL DESARROLLO Y LA SEGURIDAD SOCIAL</v>
          </cell>
          <cell r="O5">
            <v>2785675685</v>
          </cell>
        </row>
        <row r="6">
          <cell r="N6" t="str">
            <v>INCENTIVOS SALARIALES</v>
          </cell>
          <cell r="O6">
            <v>7380733509</v>
          </cell>
        </row>
        <row r="7">
          <cell r="N7" t="str">
            <v>REMUNERACIONES BÁSICAS</v>
          </cell>
          <cell r="O7">
            <v>9611540496</v>
          </cell>
        </row>
        <row r="8">
          <cell r="N8" t="str">
            <v>REMUNERACIONES DIVERSAS</v>
          </cell>
          <cell r="O8">
            <v>744832189</v>
          </cell>
        </row>
        <row r="9">
          <cell r="N9" t="str">
            <v>REMUNERACIONES EVENTUALES</v>
          </cell>
          <cell r="O9">
            <v>78894071</v>
          </cell>
        </row>
        <row r="10">
          <cell r="N10" t="str">
            <v>1 Servicios</v>
          </cell>
          <cell r="O10">
            <v>6178690992</v>
          </cell>
        </row>
        <row r="11">
          <cell r="N11" t="str">
            <v xml:space="preserve">ALQUILERES </v>
          </cell>
          <cell r="O11">
            <v>342387120</v>
          </cell>
        </row>
        <row r="12">
          <cell r="N12" t="str">
            <v>CAPACITACIÓN Y PROTOCOLO</v>
          </cell>
          <cell r="O12">
            <v>117728455</v>
          </cell>
        </row>
        <row r="13">
          <cell r="N13" t="str">
            <v>GASTOS DE VIAJE Y DE TRANSPORTE</v>
          </cell>
          <cell r="O13">
            <v>126073504</v>
          </cell>
        </row>
        <row r="14">
          <cell r="N14" t="str">
            <v>IMPUESTOS</v>
          </cell>
          <cell r="O14">
            <v>130673000</v>
          </cell>
        </row>
        <row r="15">
          <cell r="N15" t="str">
            <v>MANTENIMIENTO Y REPARACIÓN</v>
          </cell>
          <cell r="O15">
            <v>1734873674</v>
          </cell>
        </row>
        <row r="16">
          <cell r="N16" t="str">
            <v>SEGUROS, REASEGUROS Y OTRAS OBLIGACIONES</v>
          </cell>
          <cell r="O16">
            <v>81497572</v>
          </cell>
        </row>
        <row r="17">
          <cell r="N17" t="str">
            <v>SERVICIOS BÁSICOS</v>
          </cell>
          <cell r="O17">
            <v>801071247</v>
          </cell>
        </row>
        <row r="18">
          <cell r="N18" t="str">
            <v>SERVICIOS COMERCIALES Y FINANCIEROS</v>
          </cell>
          <cell r="O18">
            <v>141994578</v>
          </cell>
        </row>
        <row r="19">
          <cell r="N19" t="str">
            <v>SERVICIOS DE GESTIÓN Y APOYO</v>
          </cell>
          <cell r="O19">
            <v>2686725671</v>
          </cell>
        </row>
        <row r="20">
          <cell r="N20" t="str">
            <v>SERVICIOS DIVERSOS</v>
          </cell>
          <cell r="O20">
            <v>15666171</v>
          </cell>
        </row>
        <row r="21">
          <cell r="N21" t="str">
            <v>2 Materiales y Suministros</v>
          </cell>
          <cell r="O21">
            <v>2964305259</v>
          </cell>
        </row>
        <row r="22">
          <cell r="N22" t="str">
            <v>ALIMENTOS Y PRODUCTOS AGROPECUARIOS</v>
          </cell>
          <cell r="O22">
            <v>45025008</v>
          </cell>
        </row>
        <row r="23">
          <cell r="N23" t="str">
            <v>HERRAMIENTAS, REPUESTOS Y ACCESORIOS</v>
          </cell>
          <cell r="O23">
            <v>1138936950</v>
          </cell>
        </row>
        <row r="24">
          <cell r="N24" t="str">
            <v>MATERIALES Y PRODUCTOS DE USO EN LA CONSTRUCCIÓN Y MANTENIMIENTO</v>
          </cell>
          <cell r="O24">
            <v>230946985</v>
          </cell>
        </row>
        <row r="25">
          <cell r="N25" t="str">
            <v>PRODUCTOS QUÍMICOS Y CONEXOS</v>
          </cell>
          <cell r="O25">
            <v>882224460</v>
          </cell>
        </row>
        <row r="26">
          <cell r="N26" t="str">
            <v>ÚTILES, MATERIALES Y SUMINISTROS DIVERSOS</v>
          </cell>
          <cell r="O26">
            <v>667171856</v>
          </cell>
        </row>
        <row r="27">
          <cell r="N27" t="str">
            <v>4 Activos Financieros</v>
          </cell>
          <cell r="O27">
            <v>1048777752</v>
          </cell>
        </row>
        <row r="28">
          <cell r="N28" t="str">
            <v>PRÉSTAMOS</v>
          </cell>
          <cell r="O28">
            <v>1048777752</v>
          </cell>
        </row>
        <row r="29">
          <cell r="N29" t="str">
            <v>5 Bienes Duraderos</v>
          </cell>
          <cell r="O29">
            <v>5771606078</v>
          </cell>
        </row>
        <row r="30">
          <cell r="N30" t="str">
            <v>BIENES DURADEROS DIVERSOS</v>
          </cell>
          <cell r="O30">
            <v>61011773</v>
          </cell>
        </row>
        <row r="31">
          <cell r="N31" t="str">
            <v>BIENES PREEXISTENTES</v>
          </cell>
          <cell r="O31">
            <v>500000000</v>
          </cell>
        </row>
        <row r="32">
          <cell r="N32" t="str">
            <v>CONSTRUCCIONES, ADICIONES Y MEJORAS</v>
          </cell>
          <cell r="O32">
            <v>2983999996</v>
          </cell>
        </row>
        <row r="33">
          <cell r="N33" t="str">
            <v>MAQUINARIA, EQUIPO Y MOBILIARIO</v>
          </cell>
          <cell r="O33">
            <v>2226594309</v>
          </cell>
        </row>
        <row r="34">
          <cell r="N34" t="str">
            <v>6 Transferencias Corrientes</v>
          </cell>
          <cell r="O34">
            <v>852490852</v>
          </cell>
        </row>
        <row r="35">
          <cell r="N35" t="str">
            <v>OTRAS TRANSFERENCIAS CORRIENTES AL  SECTOR PRIVADO</v>
          </cell>
          <cell r="O35">
            <v>53146333</v>
          </cell>
        </row>
        <row r="36">
          <cell r="N36" t="str">
            <v xml:space="preserve">PRESTACIONES </v>
          </cell>
          <cell r="O36">
            <v>573048767</v>
          </cell>
        </row>
        <row r="37">
          <cell r="N37" t="str">
            <v>TRANSFERENCIAS CORRIENTES A PERSONAS</v>
          </cell>
          <cell r="O37">
            <v>106522560</v>
          </cell>
        </row>
        <row r="38">
          <cell r="N38" t="str">
            <v>TRANSFERENCIAS CORRIENTES AL SECTOR PÚBLICO</v>
          </cell>
          <cell r="O38">
            <v>119773192</v>
          </cell>
        </row>
        <row r="39">
          <cell r="N39" t="str">
            <v>7 Transferencias de Capital</v>
          </cell>
          <cell r="O39">
            <v>5020000000</v>
          </cell>
        </row>
        <row r="40">
          <cell r="N40" t="str">
            <v>TRANSFERENCIAS DE CAPITAL  A ENTIDADES PRIVADAS SIN FINES DE LUCRO</v>
          </cell>
          <cell r="O40">
            <v>20000000</v>
          </cell>
        </row>
        <row r="41">
          <cell r="N41" t="str">
            <v>TRANSFERENCIAS DE CAPITAL  AL SECTOR PÚBLICO</v>
          </cell>
          <cell r="O41">
            <v>5000000000</v>
          </cell>
        </row>
        <row r="42">
          <cell r="N42" t="str">
            <v xml:space="preserve">9 Cuentas Especiales </v>
          </cell>
          <cell r="O42">
            <v>55327684</v>
          </cell>
        </row>
        <row r="43">
          <cell r="N43" t="str">
            <v>SUMAS SIN ASIGNACIÓN PRESUPUESTARIA</v>
          </cell>
          <cell r="O43">
            <v>55327684</v>
          </cell>
        </row>
        <row r="44">
          <cell r="N44" t="str">
            <v>Total general</v>
          </cell>
          <cell r="O44">
            <v>44877148301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showGridLines="0" topLeftCell="G1" workbookViewId="0">
      <selection activeCell="M34" sqref="M34"/>
    </sheetView>
  </sheetViews>
  <sheetFormatPr baseColWidth="10" defaultRowHeight="12.75" x14ac:dyDescent="0.2"/>
  <cols>
    <col min="1" max="1" width="91.7109375" style="3" bestFit="1" customWidth="1"/>
    <col min="2" max="2" width="23.140625" style="1" customWidth="1"/>
    <col min="3" max="3" width="27.85546875" style="1" customWidth="1"/>
    <col min="4" max="4" width="23.140625" style="1" customWidth="1"/>
    <col min="5" max="5" width="25.85546875" style="1" customWidth="1"/>
    <col min="6" max="6" width="23.140625" style="1" customWidth="1"/>
    <col min="7" max="7" width="23.28515625" style="1" customWidth="1"/>
    <col min="8" max="8" width="22" style="1" bestFit="1" customWidth="1"/>
    <col min="9" max="9" width="23.28515625" style="1" customWidth="1"/>
    <col min="10" max="10" width="22" style="1" bestFit="1" customWidth="1"/>
    <col min="11" max="11" width="23.28515625" style="1" customWidth="1"/>
    <col min="12" max="12" width="22" style="1" bestFit="1" customWidth="1"/>
    <col min="13" max="13" width="23.28515625" style="1" customWidth="1"/>
    <col min="14" max="14" width="18.7109375" style="1" bestFit="1" customWidth="1"/>
    <col min="15" max="15" width="24.85546875" style="1" bestFit="1" customWidth="1"/>
    <col min="16" max="17" width="22" style="35" bestFit="1" customWidth="1"/>
    <col min="18" max="18" width="6" style="1" bestFit="1" customWidth="1"/>
    <col min="19" max="19" width="7.140625" style="1" bestFit="1" customWidth="1"/>
    <col min="20" max="16384" width="11.42578125" style="1"/>
  </cols>
  <sheetData>
    <row r="1" spans="1:19" ht="13.5" thickBot="1" x14ac:dyDescent="0.25"/>
    <row r="2" spans="1:19" s="14" customFormat="1" x14ac:dyDescent="0.2">
      <c r="A2" s="57" t="s">
        <v>0</v>
      </c>
      <c r="B2" s="59">
        <v>2017</v>
      </c>
      <c r="C2" s="60"/>
      <c r="D2" s="59">
        <v>2018</v>
      </c>
      <c r="E2" s="60"/>
      <c r="F2" s="59">
        <v>2019</v>
      </c>
      <c r="G2" s="60"/>
      <c r="H2" s="59">
        <v>2020</v>
      </c>
      <c r="I2" s="60"/>
      <c r="J2" s="59">
        <v>2021</v>
      </c>
      <c r="K2" s="60"/>
      <c r="L2" s="59">
        <v>2022</v>
      </c>
      <c r="M2" s="60"/>
      <c r="N2" s="59">
        <v>2023</v>
      </c>
      <c r="O2" s="60"/>
      <c r="P2" s="39"/>
      <c r="Q2" s="39"/>
    </row>
    <row r="3" spans="1:19" ht="39.75" customHeight="1" x14ac:dyDescent="0.2">
      <c r="A3" s="58"/>
      <c r="B3" s="40" t="s">
        <v>47</v>
      </c>
      <c r="C3" s="41" t="s">
        <v>48</v>
      </c>
      <c r="D3" s="40" t="s">
        <v>47</v>
      </c>
      <c r="E3" s="41" t="s">
        <v>48</v>
      </c>
      <c r="F3" s="40" t="s">
        <v>47</v>
      </c>
      <c r="G3" s="41" t="s">
        <v>48</v>
      </c>
      <c r="H3" s="40" t="s">
        <v>47</v>
      </c>
      <c r="I3" s="41" t="s">
        <v>48</v>
      </c>
      <c r="J3" s="40" t="s">
        <v>47</v>
      </c>
      <c r="K3" s="41" t="s">
        <v>48</v>
      </c>
      <c r="L3" s="40" t="s">
        <v>47</v>
      </c>
      <c r="M3" s="41" t="s">
        <v>71</v>
      </c>
      <c r="N3" s="40" t="s">
        <v>47</v>
      </c>
      <c r="O3" s="41" t="s">
        <v>71</v>
      </c>
    </row>
    <row r="4" spans="1:19" x14ac:dyDescent="0.2">
      <c r="A4" s="5" t="s">
        <v>49</v>
      </c>
      <c r="B4" s="42">
        <f t="shared" ref="B4:N4" si="0">SUM(B5)</f>
        <v>7617134049</v>
      </c>
      <c r="C4" s="43">
        <f t="shared" si="0"/>
        <v>7415027442.29</v>
      </c>
      <c r="D4" s="42">
        <f t="shared" si="0"/>
        <v>7864720825</v>
      </c>
      <c r="E4" s="43">
        <f t="shared" si="0"/>
        <v>7837362743.96</v>
      </c>
      <c r="F4" s="42">
        <f t="shared" si="0"/>
        <v>7681968430</v>
      </c>
      <c r="G4" s="43">
        <f t="shared" si="0"/>
        <v>8237069368.2000008</v>
      </c>
      <c r="H4" s="42">
        <f t="shared" si="0"/>
        <v>8053474125</v>
      </c>
      <c r="I4" s="43">
        <f t="shared" si="0"/>
        <v>9036405962.4700012</v>
      </c>
      <c r="J4" s="42">
        <f t="shared" si="0"/>
        <v>7682907730</v>
      </c>
      <c r="K4" s="43">
        <f t="shared" si="0"/>
        <v>7523365576.6299992</v>
      </c>
      <c r="L4" s="42">
        <f t="shared" si="0"/>
        <v>8061359579</v>
      </c>
      <c r="M4" s="43">
        <f t="shared" si="0"/>
        <v>8146788241.1099997</v>
      </c>
      <c r="N4" s="42">
        <f t="shared" si="0"/>
        <v>8187437202</v>
      </c>
      <c r="O4" s="43">
        <f>SUM(O5)</f>
        <v>8767839906</v>
      </c>
      <c r="R4" s="38"/>
      <c r="S4" s="38"/>
    </row>
    <row r="5" spans="1:19" x14ac:dyDescent="0.2">
      <c r="A5" s="6" t="s">
        <v>73</v>
      </c>
      <c r="B5" s="44">
        <v>7617134049</v>
      </c>
      <c r="C5" s="45">
        <v>7415027442.29</v>
      </c>
      <c r="D5" s="44">
        <v>7864720825</v>
      </c>
      <c r="E5" s="45">
        <v>7837362743.96</v>
      </c>
      <c r="F5" s="44">
        <v>7681968430</v>
      </c>
      <c r="G5" s="45">
        <v>8237069368.2000008</v>
      </c>
      <c r="H5" s="44">
        <v>8053474125</v>
      </c>
      <c r="I5" s="45">
        <v>9036405962.4700012</v>
      </c>
      <c r="J5" s="44">
        <v>7682907730</v>
      </c>
      <c r="K5" s="45">
        <v>7523365576.6299992</v>
      </c>
      <c r="L5" s="44">
        <v>8061359579</v>
      </c>
      <c r="M5" s="45">
        <v>8146788241.1099997</v>
      </c>
      <c r="N5" s="44">
        <v>8187437202</v>
      </c>
      <c r="O5" s="45">
        <v>8767839906</v>
      </c>
      <c r="R5" s="38"/>
      <c r="S5" s="38"/>
    </row>
    <row r="6" spans="1:19" x14ac:dyDescent="0.2">
      <c r="A6" s="5" t="s">
        <v>50</v>
      </c>
      <c r="B6" s="42">
        <v>2402893676</v>
      </c>
      <c r="C6" s="43">
        <f>SUM(C7:C13)</f>
        <v>3125911939.0299997</v>
      </c>
      <c r="D6" s="42">
        <f t="shared" ref="D6:N6" si="1">SUM(D7:D13)</f>
        <v>2680627803</v>
      </c>
      <c r="E6" s="43">
        <f t="shared" si="1"/>
        <v>3796278393.8676</v>
      </c>
      <c r="F6" s="42">
        <f t="shared" si="1"/>
        <v>3303193286</v>
      </c>
      <c r="G6" s="43">
        <f t="shared" si="1"/>
        <v>3458069200.2300005</v>
      </c>
      <c r="H6" s="42">
        <f t="shared" si="1"/>
        <v>3525503234</v>
      </c>
      <c r="I6" s="43">
        <f t="shared" si="1"/>
        <v>2304031669.3600001</v>
      </c>
      <c r="J6" s="42">
        <f t="shared" si="1"/>
        <v>2116658520</v>
      </c>
      <c r="K6" s="43">
        <f t="shared" si="1"/>
        <v>1996584267.1000001</v>
      </c>
      <c r="L6" s="42">
        <f t="shared" si="1"/>
        <v>1920109125</v>
      </c>
      <c r="M6" s="43">
        <f t="shared" si="1"/>
        <v>2324275862.2441998</v>
      </c>
      <c r="N6" s="42">
        <f t="shared" si="1"/>
        <v>2161610175</v>
      </c>
      <c r="O6" s="43">
        <f>SUM(O7:O13)</f>
        <v>3608556179.7063003</v>
      </c>
      <c r="R6" s="38"/>
      <c r="S6" s="38"/>
    </row>
    <row r="7" spans="1:19" x14ac:dyDescent="0.2">
      <c r="A7" s="6" t="s">
        <v>51</v>
      </c>
      <c r="B7" s="44">
        <v>0</v>
      </c>
      <c r="C7" s="45">
        <v>261220</v>
      </c>
      <c r="D7" s="44">
        <v>0</v>
      </c>
      <c r="E7" s="45">
        <v>595000</v>
      </c>
      <c r="F7" s="44"/>
      <c r="G7" s="45">
        <v>0</v>
      </c>
      <c r="H7" s="44">
        <v>0</v>
      </c>
      <c r="I7" s="45"/>
      <c r="J7" s="44"/>
      <c r="K7" s="45">
        <v>1370000</v>
      </c>
      <c r="L7" s="44"/>
      <c r="M7" s="45">
        <v>1424660</v>
      </c>
      <c r="N7" s="44">
        <v>0</v>
      </c>
      <c r="O7" s="45">
        <v>270985</v>
      </c>
      <c r="R7" s="38"/>
      <c r="S7" s="38"/>
    </row>
    <row r="8" spans="1:19" x14ac:dyDescent="0.2">
      <c r="A8" s="6" t="s">
        <v>52</v>
      </c>
      <c r="B8" s="44">
        <v>1666733676</v>
      </c>
      <c r="C8" s="45">
        <v>2032315901.4799998</v>
      </c>
      <c r="D8" s="44">
        <v>1924627803</v>
      </c>
      <c r="E8" s="45">
        <v>2007330505.9376001</v>
      </c>
      <c r="F8" s="44">
        <v>2127923287</v>
      </c>
      <c r="G8" s="45">
        <v>2065540525.8899999</v>
      </c>
      <c r="H8" s="44">
        <v>2117971823</v>
      </c>
      <c r="I8" s="45">
        <v>1778721383.4000001</v>
      </c>
      <c r="J8" s="44">
        <v>1970742960</v>
      </c>
      <c r="K8" s="45">
        <v>1643582637.6700001</v>
      </c>
      <c r="L8" s="44">
        <v>1788933700</v>
      </c>
      <c r="M8" s="45">
        <v>1736987574.5300002</v>
      </c>
      <c r="N8" s="44">
        <v>1520573305</v>
      </c>
      <c r="O8" s="45">
        <v>1804546065.2800002</v>
      </c>
      <c r="R8" s="38"/>
      <c r="S8" s="38"/>
    </row>
    <row r="9" spans="1:19" x14ac:dyDescent="0.2">
      <c r="A9" s="6" t="s">
        <v>53</v>
      </c>
      <c r="B9" s="44">
        <v>580160000</v>
      </c>
      <c r="C9" s="45">
        <f>868706372.23+26962</f>
        <v>868733334.23000002</v>
      </c>
      <c r="D9" s="44">
        <v>600000000</v>
      </c>
      <c r="E9" s="45">
        <v>1305147883.53</v>
      </c>
      <c r="F9" s="44">
        <v>1019269999</v>
      </c>
      <c r="G9" s="45">
        <v>963755710.03000009</v>
      </c>
      <c r="H9" s="44">
        <v>1297731411</v>
      </c>
      <c r="I9" s="45">
        <v>173440701.75999999</v>
      </c>
      <c r="J9" s="44"/>
      <c r="K9" s="45">
        <v>9906275.9700000007</v>
      </c>
      <c r="L9" s="44"/>
      <c r="M9" s="45">
        <v>370736305.22420001</v>
      </c>
      <c r="N9" s="44">
        <v>531236870</v>
      </c>
      <c r="O9" s="45">
        <v>1551383793.5463002</v>
      </c>
      <c r="R9" s="38"/>
      <c r="S9" s="38"/>
    </row>
    <row r="10" spans="1:19" s="50" customFormat="1" x14ac:dyDescent="0.2">
      <c r="A10" s="6" t="s">
        <v>54</v>
      </c>
      <c r="B10" s="46">
        <v>0</v>
      </c>
      <c r="C10" s="47">
        <v>75294456.769999996</v>
      </c>
      <c r="D10" s="46">
        <v>0</v>
      </c>
      <c r="E10" s="47">
        <v>155064521.19</v>
      </c>
      <c r="F10" s="46">
        <v>0</v>
      </c>
      <c r="G10" s="47">
        <v>202522883.31999999</v>
      </c>
      <c r="H10" s="46">
        <v>0</v>
      </c>
      <c r="I10" s="47">
        <v>107102070.81999999</v>
      </c>
      <c r="J10" s="46"/>
      <c r="K10" s="47">
        <v>102067807.2</v>
      </c>
      <c r="L10" s="46"/>
      <c r="M10" s="47">
        <v>24904719.300000001</v>
      </c>
      <c r="N10" s="46">
        <v>0</v>
      </c>
      <c r="O10" s="47">
        <v>28628807.679999996</v>
      </c>
      <c r="P10" s="48"/>
      <c r="Q10" s="48"/>
      <c r="R10" s="49"/>
      <c r="S10" s="49"/>
    </row>
    <row r="11" spans="1:19" x14ac:dyDescent="0.2">
      <c r="A11" s="6" t="s">
        <v>69</v>
      </c>
      <c r="B11" s="44"/>
      <c r="C11" s="45"/>
      <c r="D11" s="44"/>
      <c r="E11" s="45"/>
      <c r="F11" s="44"/>
      <c r="G11" s="45"/>
      <c r="H11" s="44"/>
      <c r="I11" s="45"/>
      <c r="J11" s="44"/>
      <c r="K11" s="45"/>
      <c r="L11" s="44"/>
      <c r="M11" s="45">
        <v>17456.080000000002</v>
      </c>
      <c r="N11" s="44">
        <v>0</v>
      </c>
      <c r="O11" s="45">
        <v>0</v>
      </c>
      <c r="P11" s="48"/>
      <c r="Q11" s="48"/>
      <c r="R11" s="49"/>
      <c r="S11" s="49"/>
    </row>
    <row r="12" spans="1:19" x14ac:dyDescent="0.2">
      <c r="A12" s="7" t="s">
        <v>55</v>
      </c>
      <c r="B12" s="44">
        <v>156000000</v>
      </c>
      <c r="C12" s="45">
        <v>135279875.95000002</v>
      </c>
      <c r="D12" s="44">
        <v>156000000</v>
      </c>
      <c r="E12" s="45">
        <v>258727178.40999997</v>
      </c>
      <c r="F12" s="44">
        <v>156000000</v>
      </c>
      <c r="G12" s="45">
        <v>165278893.35999998</v>
      </c>
      <c r="H12" s="44">
        <v>109800000</v>
      </c>
      <c r="I12" s="45">
        <v>234885950.34</v>
      </c>
      <c r="J12" s="44">
        <v>145915560</v>
      </c>
      <c r="K12" s="45">
        <v>221524711.82000002</v>
      </c>
      <c r="L12" s="44">
        <v>131175425</v>
      </c>
      <c r="M12" s="45">
        <v>182333592.93000001</v>
      </c>
      <c r="N12" s="44">
        <v>109800000</v>
      </c>
      <c r="O12" s="45">
        <v>219507055.41000003</v>
      </c>
      <c r="R12" s="49"/>
      <c r="S12" s="49"/>
    </row>
    <row r="13" spans="1:19" x14ac:dyDescent="0.2">
      <c r="A13" s="7" t="s">
        <v>56</v>
      </c>
      <c r="B13" s="44">
        <v>0</v>
      </c>
      <c r="C13" s="45">
        <v>14027150.600000001</v>
      </c>
      <c r="D13" s="44">
        <v>0</v>
      </c>
      <c r="E13" s="45">
        <v>69413304.799999997</v>
      </c>
      <c r="F13" s="44">
        <v>0</v>
      </c>
      <c r="G13" s="45">
        <v>60971187.63000001</v>
      </c>
      <c r="H13" s="44">
        <v>0</v>
      </c>
      <c r="I13" s="45">
        <v>9881563.0399999991</v>
      </c>
      <c r="J13" s="44"/>
      <c r="K13" s="45">
        <v>18132834.440000001</v>
      </c>
      <c r="L13" s="44"/>
      <c r="M13" s="45">
        <v>7871554.1799999997</v>
      </c>
      <c r="N13" s="44">
        <v>0</v>
      </c>
      <c r="O13" s="45">
        <v>4219472.79</v>
      </c>
      <c r="R13" s="49"/>
      <c r="S13" s="49"/>
    </row>
    <row r="14" spans="1:19" x14ac:dyDescent="0.2">
      <c r="A14" s="5" t="s">
        <v>57</v>
      </c>
      <c r="B14" s="42">
        <f t="shared" ref="B14:N14" si="2">SUM(B15:B17)</f>
        <v>26838319078</v>
      </c>
      <c r="C14" s="43">
        <f t="shared" si="2"/>
        <v>28960801908.628601</v>
      </c>
      <c r="D14" s="42">
        <f t="shared" si="2"/>
        <v>34893357832</v>
      </c>
      <c r="E14" s="43">
        <f t="shared" si="2"/>
        <v>30665574900.289997</v>
      </c>
      <c r="F14" s="42">
        <f t="shared" si="2"/>
        <v>34575115746</v>
      </c>
      <c r="G14" s="43">
        <f t="shared" si="2"/>
        <v>32087211617.826099</v>
      </c>
      <c r="H14" s="42">
        <f t="shared" si="2"/>
        <v>35736377969</v>
      </c>
      <c r="I14" s="43">
        <f t="shared" si="2"/>
        <v>37608222407.6474</v>
      </c>
      <c r="J14" s="42">
        <f t="shared" si="2"/>
        <v>31686490508</v>
      </c>
      <c r="K14" s="43">
        <f t="shared" si="2"/>
        <v>36346481937.014503</v>
      </c>
      <c r="L14" s="42">
        <f t="shared" si="2"/>
        <v>33835624665</v>
      </c>
      <c r="M14" s="43">
        <f t="shared" si="2"/>
        <v>39811701204.923195</v>
      </c>
      <c r="N14" s="42">
        <f t="shared" si="2"/>
        <v>36362805906</v>
      </c>
      <c r="O14" s="43">
        <f>SUM(O15:O17)</f>
        <v>41308856272.407303</v>
      </c>
      <c r="R14" s="49"/>
      <c r="S14" s="49"/>
    </row>
    <row r="15" spans="1:19" x14ac:dyDescent="0.2">
      <c r="A15" s="8" t="s">
        <v>58</v>
      </c>
      <c r="B15" s="44">
        <v>23652415600</v>
      </c>
      <c r="C15" s="45">
        <v>22150895380.3876</v>
      </c>
      <c r="D15" s="44">
        <v>26930470956</v>
      </c>
      <c r="E15" s="45">
        <v>22571101039.300098</v>
      </c>
      <c r="F15" s="44">
        <v>26680006600</v>
      </c>
      <c r="G15" s="45">
        <v>23048572311.903999</v>
      </c>
      <c r="H15" s="44">
        <v>26636175000</v>
      </c>
      <c r="I15" s="45">
        <v>26733524276.035</v>
      </c>
      <c r="J15" s="44">
        <v>23071165000</v>
      </c>
      <c r="K15" s="45">
        <v>24275082327.208401</v>
      </c>
      <c r="L15" s="44">
        <v>25594031000</v>
      </c>
      <c r="M15" s="45">
        <v>26056156927.027996</v>
      </c>
      <c r="N15" s="44">
        <v>27328966000</v>
      </c>
      <c r="O15" s="45">
        <v>26819538501.321003</v>
      </c>
      <c r="R15" s="49"/>
      <c r="S15" s="49"/>
    </row>
    <row r="16" spans="1:19" x14ac:dyDescent="0.2">
      <c r="A16" s="8" t="s">
        <v>74</v>
      </c>
      <c r="B16" s="44">
        <v>3185903478</v>
      </c>
      <c r="C16" s="45">
        <v>6809906528.2410011</v>
      </c>
      <c r="D16" s="44">
        <v>7962886876.000001</v>
      </c>
      <c r="E16" s="45">
        <v>8094178860.9898996</v>
      </c>
      <c r="F16" s="44">
        <v>7895109146</v>
      </c>
      <c r="G16" s="45">
        <v>9038639305.9221001</v>
      </c>
      <c r="H16" s="44">
        <v>9100202969</v>
      </c>
      <c r="I16" s="45">
        <v>10874698131.6124</v>
      </c>
      <c r="J16" s="44">
        <v>8615325508</v>
      </c>
      <c r="K16" s="45">
        <v>12071399609.806101</v>
      </c>
      <c r="L16" s="44">
        <v>8241593665</v>
      </c>
      <c r="M16" s="45">
        <v>13755544277.895201</v>
      </c>
      <c r="N16" s="44">
        <v>9033839906</v>
      </c>
      <c r="O16" s="45">
        <v>14489317771.0863</v>
      </c>
      <c r="R16" s="49"/>
      <c r="S16" s="49"/>
    </row>
    <row r="17" spans="1:19" x14ac:dyDescent="0.2">
      <c r="A17" s="8" t="s">
        <v>59</v>
      </c>
      <c r="B17" s="44">
        <v>0</v>
      </c>
      <c r="C17" s="45">
        <v>0</v>
      </c>
      <c r="D17" s="44">
        <v>0</v>
      </c>
      <c r="E17" s="45">
        <v>295000</v>
      </c>
      <c r="F17" s="44">
        <v>0</v>
      </c>
      <c r="G17" s="45">
        <v>0</v>
      </c>
      <c r="H17" s="44">
        <v>0</v>
      </c>
      <c r="I17" s="45"/>
      <c r="J17" s="44"/>
      <c r="K17" s="45"/>
      <c r="L17" s="44"/>
      <c r="M17" s="45"/>
      <c r="N17" s="44" t="s">
        <v>72</v>
      </c>
      <c r="O17" s="45" t="s">
        <v>72</v>
      </c>
      <c r="R17" s="49"/>
      <c r="S17" s="49"/>
    </row>
    <row r="18" spans="1:19" x14ac:dyDescent="0.2">
      <c r="A18" s="5" t="s">
        <v>60</v>
      </c>
      <c r="B18" s="42">
        <f t="shared" ref="B18:N18" si="3">SUM(B19)</f>
        <v>0</v>
      </c>
      <c r="C18" s="43">
        <f t="shared" si="3"/>
        <v>988503688</v>
      </c>
      <c r="D18" s="42">
        <f t="shared" si="3"/>
        <v>0</v>
      </c>
      <c r="E18" s="43">
        <f t="shared" si="3"/>
        <v>0</v>
      </c>
      <c r="F18" s="42">
        <f t="shared" si="3"/>
        <v>0</v>
      </c>
      <c r="G18" s="43">
        <f t="shared" si="3"/>
        <v>0</v>
      </c>
      <c r="H18" s="42">
        <f t="shared" si="3"/>
        <v>0</v>
      </c>
      <c r="I18" s="43">
        <f t="shared" si="3"/>
        <v>0</v>
      </c>
      <c r="J18" s="42">
        <f t="shared" si="3"/>
        <v>0</v>
      </c>
      <c r="K18" s="43">
        <f t="shared" si="3"/>
        <v>0</v>
      </c>
      <c r="L18" s="42">
        <f t="shared" si="3"/>
        <v>0</v>
      </c>
      <c r="M18" s="43">
        <f t="shared" si="3"/>
        <v>0</v>
      </c>
      <c r="N18" s="42">
        <f t="shared" si="3"/>
        <v>0</v>
      </c>
      <c r="O18" s="43">
        <f>SUM(O19)</f>
        <v>38693647</v>
      </c>
      <c r="R18" s="49"/>
      <c r="S18" s="49"/>
    </row>
    <row r="19" spans="1:19" x14ac:dyDescent="0.2">
      <c r="A19" s="8" t="s">
        <v>61</v>
      </c>
      <c r="B19" s="44">
        <v>0</v>
      </c>
      <c r="C19" s="45">
        <v>988503688</v>
      </c>
      <c r="D19" s="44">
        <v>0</v>
      </c>
      <c r="E19" s="45">
        <v>0</v>
      </c>
      <c r="F19" s="44">
        <v>0</v>
      </c>
      <c r="G19" s="45"/>
      <c r="H19" s="44">
        <v>0</v>
      </c>
      <c r="I19" s="45"/>
      <c r="J19" s="44"/>
      <c r="K19" s="45"/>
      <c r="L19" s="44"/>
      <c r="M19" s="45"/>
      <c r="N19" s="44">
        <v>0</v>
      </c>
      <c r="O19" s="45">
        <v>38693647</v>
      </c>
      <c r="R19" s="49"/>
      <c r="S19" s="49"/>
    </row>
    <row r="20" spans="1:19" x14ac:dyDescent="0.2">
      <c r="A20" s="5" t="s">
        <v>62</v>
      </c>
      <c r="B20" s="42">
        <f t="shared" ref="B20:N20" si="4">+B21</f>
        <v>752385000</v>
      </c>
      <c r="C20" s="43">
        <f t="shared" si="4"/>
        <v>788311069.17999995</v>
      </c>
      <c r="D20" s="42">
        <f t="shared" si="4"/>
        <v>823661975</v>
      </c>
      <c r="E20" s="43">
        <f t="shared" si="4"/>
        <v>935105580.52999997</v>
      </c>
      <c r="F20" s="42">
        <f t="shared" si="4"/>
        <v>753454206</v>
      </c>
      <c r="G20" s="43">
        <f t="shared" si="4"/>
        <v>984363819.5</v>
      </c>
      <c r="H20" s="42">
        <f t="shared" si="4"/>
        <v>1084038878</v>
      </c>
      <c r="I20" s="43">
        <f t="shared" si="4"/>
        <v>1019303154.89</v>
      </c>
      <c r="J20" s="42">
        <f t="shared" si="4"/>
        <v>1066051331</v>
      </c>
      <c r="K20" s="43">
        <f t="shared" si="4"/>
        <v>969600683.29999995</v>
      </c>
      <c r="L20" s="42">
        <f t="shared" si="4"/>
        <v>1060054932</v>
      </c>
      <c r="M20" s="43">
        <f t="shared" si="4"/>
        <v>990314331.89999998</v>
      </c>
      <c r="N20" s="42">
        <f t="shared" si="4"/>
        <v>934185204</v>
      </c>
      <c r="O20" s="43">
        <f t="shared" ref="O20" si="5">+O21</f>
        <v>995181882.92000008</v>
      </c>
      <c r="R20" s="49"/>
      <c r="S20" s="49"/>
    </row>
    <row r="21" spans="1:19" x14ac:dyDescent="0.2">
      <c r="A21" s="8" t="s">
        <v>63</v>
      </c>
      <c r="B21" s="44">
        <v>752385000</v>
      </c>
      <c r="C21" s="45">
        <v>788311069.17999995</v>
      </c>
      <c r="D21" s="44">
        <v>823661975</v>
      </c>
      <c r="E21" s="45">
        <v>935105580.52999997</v>
      </c>
      <c r="F21" s="44">
        <v>753454206</v>
      </c>
      <c r="G21" s="45">
        <v>984363819.5</v>
      </c>
      <c r="H21" s="44">
        <v>1084038878</v>
      </c>
      <c r="I21" s="45">
        <v>1019303154.89</v>
      </c>
      <c r="J21" s="44">
        <v>1066051331</v>
      </c>
      <c r="K21" s="45">
        <v>969600683.29999995</v>
      </c>
      <c r="L21" s="44">
        <v>1060054932</v>
      </c>
      <c r="M21" s="45">
        <v>990314331.89999998</v>
      </c>
      <c r="N21" s="44">
        <v>934185204</v>
      </c>
      <c r="O21" s="45">
        <v>995181882.92000008</v>
      </c>
      <c r="R21" s="49"/>
      <c r="S21" s="49"/>
    </row>
    <row r="22" spans="1:19" x14ac:dyDescent="0.2">
      <c r="A22" s="5" t="s">
        <v>64</v>
      </c>
      <c r="B22" s="42">
        <f t="shared" ref="B22:N22" si="6">SUM(B23:B24)</f>
        <v>8436895197</v>
      </c>
      <c r="C22" s="43">
        <f t="shared" si="6"/>
        <v>16106461143</v>
      </c>
      <c r="D22" s="42">
        <f t="shared" si="6"/>
        <v>1025000000</v>
      </c>
      <c r="E22" s="43">
        <f t="shared" si="6"/>
        <v>13873595527.07</v>
      </c>
      <c r="F22" s="42">
        <f t="shared" si="6"/>
        <v>2775301436</v>
      </c>
      <c r="G22" s="43">
        <f t="shared" si="6"/>
        <v>12989755817.52</v>
      </c>
      <c r="H22" s="42">
        <f t="shared" si="6"/>
        <v>4524679423</v>
      </c>
      <c r="I22" s="43">
        <f t="shared" si="6"/>
        <v>12767109564.84</v>
      </c>
      <c r="J22" s="42">
        <f t="shared" si="6"/>
        <v>4160395510</v>
      </c>
      <c r="K22" s="43">
        <f t="shared" si="6"/>
        <v>16063587026.85</v>
      </c>
      <c r="L22" s="42">
        <f t="shared" si="6"/>
        <v>0</v>
      </c>
      <c r="M22" s="43">
        <f t="shared" si="6"/>
        <v>17546906541.080002</v>
      </c>
      <c r="N22" s="42">
        <f t="shared" si="6"/>
        <v>0</v>
      </c>
      <c r="O22" s="43">
        <f>SUM(O23:O24)</f>
        <v>25492322044</v>
      </c>
      <c r="R22" s="49"/>
      <c r="S22" s="49"/>
    </row>
    <row r="23" spans="1:19" x14ac:dyDescent="0.2">
      <c r="A23" s="8" t="s">
        <v>65</v>
      </c>
      <c r="B23" s="44">
        <v>8436895197</v>
      </c>
      <c r="C23" s="45">
        <v>15283451770</v>
      </c>
      <c r="D23" s="44">
        <v>1025000000</v>
      </c>
      <c r="E23" s="45">
        <v>13050586153.74</v>
      </c>
      <c r="F23" s="44">
        <v>2775301436</v>
      </c>
      <c r="G23" s="45">
        <v>12759046206.07</v>
      </c>
      <c r="H23" s="44">
        <v>4524679423</v>
      </c>
      <c r="I23" s="45">
        <v>12685488107.91</v>
      </c>
      <c r="J23" s="44">
        <v>4160395510</v>
      </c>
      <c r="K23" s="45">
        <v>16063587026.85</v>
      </c>
      <c r="L23" s="44"/>
      <c r="M23" s="45">
        <v>17546906541.080002</v>
      </c>
      <c r="N23" s="44">
        <v>0</v>
      </c>
      <c r="O23" s="45">
        <v>25492322044</v>
      </c>
      <c r="R23" s="49"/>
      <c r="S23" s="49"/>
    </row>
    <row r="24" spans="1:19" x14ac:dyDescent="0.2">
      <c r="A24" s="8" t="s">
        <v>66</v>
      </c>
      <c r="B24" s="44">
        <v>0</v>
      </c>
      <c r="C24" s="45">
        <v>823009373</v>
      </c>
      <c r="D24" s="44">
        <v>0</v>
      </c>
      <c r="E24" s="45">
        <v>823009373.33000004</v>
      </c>
      <c r="F24" s="44">
        <v>0</v>
      </c>
      <c r="G24" s="45">
        <v>230709611.44999999</v>
      </c>
      <c r="H24" s="44"/>
      <c r="I24" s="45">
        <v>81621456.930000007</v>
      </c>
      <c r="J24" s="44"/>
      <c r="K24" s="45"/>
      <c r="L24" s="44"/>
      <c r="M24" s="45"/>
      <c r="N24" s="44">
        <v>0</v>
      </c>
      <c r="O24" s="45">
        <v>0</v>
      </c>
      <c r="R24" s="49"/>
      <c r="S24" s="49"/>
    </row>
    <row r="25" spans="1:19" s="55" customFormat="1" ht="13.5" thickBot="1" x14ac:dyDescent="0.25">
      <c r="A25" s="9" t="s">
        <v>46</v>
      </c>
      <c r="B25" s="51">
        <f t="shared" ref="B25:N25" si="7">+B22+B20+B14+B6+B4+B18</f>
        <v>46047627000</v>
      </c>
      <c r="C25" s="52">
        <f>+C22+C20+C14+C6+C4+C18</f>
        <v>57385017190.128601</v>
      </c>
      <c r="D25" s="51">
        <f t="shared" si="7"/>
        <v>47287368435</v>
      </c>
      <c r="E25" s="52">
        <f t="shared" si="7"/>
        <v>57107917145.717598</v>
      </c>
      <c r="F25" s="51">
        <f t="shared" si="7"/>
        <v>49089033104</v>
      </c>
      <c r="G25" s="52">
        <f t="shared" si="7"/>
        <v>57756469823.276108</v>
      </c>
      <c r="H25" s="51">
        <f t="shared" si="7"/>
        <v>52924073629</v>
      </c>
      <c r="I25" s="52">
        <f t="shared" si="7"/>
        <v>62735072759.207397</v>
      </c>
      <c r="J25" s="51">
        <f t="shared" si="7"/>
        <v>46712503599</v>
      </c>
      <c r="K25" s="52">
        <f t="shared" si="7"/>
        <v>62899619490.894501</v>
      </c>
      <c r="L25" s="51">
        <f t="shared" si="7"/>
        <v>44877148301</v>
      </c>
      <c r="M25" s="52">
        <f t="shared" si="7"/>
        <v>68819986181.257401</v>
      </c>
      <c r="N25" s="51">
        <f t="shared" si="7"/>
        <v>47646038487</v>
      </c>
      <c r="O25" s="52">
        <f>+O22+O20+O14+O6+O4+O18</f>
        <v>80211449932.0336</v>
      </c>
      <c r="P25" s="53"/>
      <c r="Q25" s="53"/>
      <c r="R25" s="54"/>
      <c r="S25" s="54"/>
    </row>
    <row r="26" spans="1:19" x14ac:dyDescent="0.2">
      <c r="B26" s="36"/>
      <c r="E26" s="56"/>
      <c r="G26" s="35"/>
      <c r="M26" s="35"/>
      <c r="R26" s="49"/>
      <c r="S26" s="49"/>
    </row>
    <row r="27" spans="1:19" s="35" customFormat="1" x14ac:dyDescent="0.2">
      <c r="A27" s="4"/>
      <c r="R27" s="48"/>
      <c r="S27" s="48"/>
    </row>
    <row r="28" spans="1:19" x14ac:dyDescent="0.2">
      <c r="G28" s="37"/>
    </row>
    <row r="29" spans="1:19" x14ac:dyDescent="0.2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</sheetData>
  <autoFilter ref="A3:F25" xr:uid="{00000000-0009-0000-0000-000000000000}"/>
  <mergeCells count="8">
    <mergeCell ref="A2:A3"/>
    <mergeCell ref="N2:O2"/>
    <mergeCell ref="B2:C2"/>
    <mergeCell ref="L2:M2"/>
    <mergeCell ref="J2:K2"/>
    <mergeCell ref="F2:G2"/>
    <mergeCell ref="H2:I2"/>
    <mergeCell ref="D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98"/>
  <sheetViews>
    <sheetView showGridLines="0" tabSelected="1" workbookViewId="0">
      <pane xSplit="1" ySplit="2" topLeftCell="K18" activePane="bottomRight" state="frozen"/>
      <selection activeCell="AP47" sqref="AP47"/>
      <selection pane="topRight" activeCell="AP47" sqref="AP47"/>
      <selection pane="bottomLeft" activeCell="AP47" sqref="AP47"/>
      <selection pane="bottomRight" activeCell="M37" sqref="M37"/>
    </sheetView>
  </sheetViews>
  <sheetFormatPr baseColWidth="10" defaultRowHeight="12.75" x14ac:dyDescent="0.2"/>
  <cols>
    <col min="1" max="1" width="94.42578125" style="1" bestFit="1" customWidth="1"/>
    <col min="2" max="6" width="18.7109375" style="1" customWidth="1"/>
    <col min="7" max="7" width="19.7109375" style="1" customWidth="1"/>
    <col min="8" max="8" width="19.7109375" style="1" bestFit="1" customWidth="1"/>
    <col min="9" max="9" width="18.7109375" style="1" customWidth="1"/>
    <col min="10" max="10" width="19.7109375" style="1" bestFit="1" customWidth="1"/>
    <col min="11" max="11" width="22.7109375" style="1" customWidth="1"/>
    <col min="12" max="12" width="18.7109375" style="1" bestFit="1" customWidth="1"/>
    <col min="13" max="13" width="19.7109375" style="1" bestFit="1" customWidth="1"/>
    <col min="14" max="14" width="18.7109375" style="1" bestFit="1" customWidth="1"/>
    <col min="15" max="15" width="19.7109375" style="1" customWidth="1"/>
    <col min="16" max="16384" width="11.42578125" style="1"/>
  </cols>
  <sheetData>
    <row r="1" spans="1:15" s="14" customFormat="1" x14ac:dyDescent="0.2">
      <c r="A1" s="10"/>
      <c r="B1" s="61">
        <v>2017</v>
      </c>
      <c r="C1" s="62"/>
      <c r="D1" s="63">
        <v>2018</v>
      </c>
      <c r="E1" s="64"/>
      <c r="F1" s="63">
        <v>2019</v>
      </c>
      <c r="G1" s="64"/>
      <c r="H1" s="63">
        <v>2020</v>
      </c>
      <c r="I1" s="64"/>
      <c r="J1" s="63">
        <v>2021</v>
      </c>
      <c r="K1" s="64"/>
      <c r="L1" s="63">
        <v>2022</v>
      </c>
      <c r="M1" s="64"/>
      <c r="N1" s="63">
        <v>2023</v>
      </c>
      <c r="O1" s="64"/>
    </row>
    <row r="2" spans="1:15" ht="30" customHeight="1" x14ac:dyDescent="0.2">
      <c r="A2" s="15" t="s">
        <v>0</v>
      </c>
      <c r="B2" s="16" t="s">
        <v>1</v>
      </c>
      <c r="C2" s="17" t="s">
        <v>2</v>
      </c>
      <c r="D2" s="16" t="s">
        <v>1</v>
      </c>
      <c r="E2" s="18" t="s">
        <v>2</v>
      </c>
      <c r="F2" s="19" t="s">
        <v>1</v>
      </c>
      <c r="G2" s="18" t="s">
        <v>2</v>
      </c>
      <c r="H2" s="20" t="s">
        <v>1</v>
      </c>
      <c r="I2" s="21" t="s">
        <v>2</v>
      </c>
      <c r="J2" s="20" t="s">
        <v>1</v>
      </c>
      <c r="K2" s="21" t="s">
        <v>2</v>
      </c>
      <c r="L2" s="20" t="s">
        <v>1</v>
      </c>
      <c r="M2" s="21" t="s">
        <v>70</v>
      </c>
      <c r="N2" s="20" t="s">
        <v>1</v>
      </c>
      <c r="O2" s="21" t="s">
        <v>70</v>
      </c>
    </row>
    <row r="3" spans="1:15" x14ac:dyDescent="0.2">
      <c r="A3" s="5" t="s">
        <v>3</v>
      </c>
      <c r="B3" s="22">
        <f t="shared" ref="B3:N3" si="0">SUM(B4:B9)</f>
        <v>18653432317.970001</v>
      </c>
      <c r="C3" s="23">
        <f t="shared" si="0"/>
        <v>17291350480.309647</v>
      </c>
      <c r="D3" s="22">
        <f t="shared" si="0"/>
        <v>20183342013.599998</v>
      </c>
      <c r="E3" s="23">
        <f t="shared" si="0"/>
        <v>18976535788.274384</v>
      </c>
      <c r="F3" s="22">
        <f t="shared" si="0"/>
        <v>22736230319.870003</v>
      </c>
      <c r="G3" s="23">
        <f t="shared" si="0"/>
        <v>21111637637.3274</v>
      </c>
      <c r="H3" s="22">
        <f t="shared" si="0"/>
        <v>23137803009</v>
      </c>
      <c r="I3" s="23">
        <f t="shared" si="0"/>
        <v>21617937984.680119</v>
      </c>
      <c r="J3" s="22">
        <f t="shared" si="0"/>
        <v>22293164996</v>
      </c>
      <c r="K3" s="23">
        <f t="shared" si="0"/>
        <v>21894233566.25634</v>
      </c>
      <c r="L3" s="22">
        <f t="shared" si="0"/>
        <v>22985949684</v>
      </c>
      <c r="M3" s="23">
        <f t="shared" si="0"/>
        <v>22060415912.170124</v>
      </c>
      <c r="N3" s="22">
        <f t="shared" si="0"/>
        <v>22752442668</v>
      </c>
      <c r="O3" s="23">
        <f>SUM(O4:O9)</f>
        <v>22489192642.870983</v>
      </c>
    </row>
    <row r="4" spans="1:15" x14ac:dyDescent="0.2">
      <c r="A4" s="11" t="s">
        <v>4</v>
      </c>
      <c r="B4" s="24">
        <v>7178956858</v>
      </c>
      <c r="C4" s="25">
        <v>7091201939.7381363</v>
      </c>
      <c r="D4" s="24">
        <v>7858497583</v>
      </c>
      <c r="E4" s="25">
        <v>7570206723.7224321</v>
      </c>
      <c r="F4" s="26">
        <v>9028041095.2600002</v>
      </c>
      <c r="G4" s="27">
        <v>8559624110.0502758</v>
      </c>
      <c r="H4" s="28">
        <v>9424690604</v>
      </c>
      <c r="I4" s="27">
        <v>8867037718.2833252</v>
      </c>
      <c r="J4" s="28">
        <v>8903039038</v>
      </c>
      <c r="K4" s="27">
        <v>9213557346.8515968</v>
      </c>
      <c r="L4" s="28">
        <f>VLOOKUP(A4,'[1]Comparativo Ejecución'!$N$3:$O$44,2,0)</f>
        <v>9611540496</v>
      </c>
      <c r="M4" s="29">
        <v>9415943483.9411736</v>
      </c>
      <c r="N4" s="28">
        <v>9685887177</v>
      </c>
      <c r="O4" s="29">
        <v>9563014823.0985928</v>
      </c>
    </row>
    <row r="5" spans="1:15" x14ac:dyDescent="0.2">
      <c r="A5" s="11" t="s">
        <v>5</v>
      </c>
      <c r="B5" s="24">
        <v>201177000</v>
      </c>
      <c r="C5" s="25">
        <v>192080047.62882501</v>
      </c>
      <c r="D5" s="24">
        <v>186452577.59999999</v>
      </c>
      <c r="E5" s="25">
        <v>177580208.562922</v>
      </c>
      <c r="F5" s="26">
        <v>150792927</v>
      </c>
      <c r="G5" s="27">
        <v>134115515.607051</v>
      </c>
      <c r="H5" s="28">
        <v>63579427</v>
      </c>
      <c r="I5" s="27">
        <v>77421388.190891996</v>
      </c>
      <c r="J5" s="28">
        <v>88793498</v>
      </c>
      <c r="K5" s="27">
        <v>118092107.858063</v>
      </c>
      <c r="L5" s="28">
        <f>VLOOKUP(A5,'[1]Comparativo Ejecución'!$N$3:$O$44,2,0)</f>
        <v>78894071</v>
      </c>
      <c r="M5" s="29">
        <v>104492914.84873798</v>
      </c>
      <c r="N5" s="28">
        <v>149780647</v>
      </c>
      <c r="O5" s="29">
        <v>140637244.27093801</v>
      </c>
    </row>
    <row r="6" spans="1:15" x14ac:dyDescent="0.2">
      <c r="A6" s="11" t="s">
        <v>6</v>
      </c>
      <c r="B6" s="24">
        <v>6227411317.9699993</v>
      </c>
      <c r="C6" s="25">
        <v>5845150441.9156933</v>
      </c>
      <c r="D6" s="24">
        <v>7010382188</v>
      </c>
      <c r="E6" s="25">
        <v>6718795330.3679056</v>
      </c>
      <c r="F6" s="26">
        <v>7796416014.25</v>
      </c>
      <c r="G6" s="27">
        <v>7113012095.0228481</v>
      </c>
      <c r="H6" s="28">
        <v>7889203114</v>
      </c>
      <c r="I6" s="27">
        <v>7106030492.4216194</v>
      </c>
      <c r="J6" s="28">
        <v>7752654094</v>
      </c>
      <c r="K6" s="27">
        <v>7021007121.0659142</v>
      </c>
      <c r="L6" s="28">
        <f>VLOOKUP(A6,'[1]Comparativo Ejecución'!$N$3:$O$44,2,0)</f>
        <v>7380733509</v>
      </c>
      <c r="M6" s="29">
        <v>6911911915.0776987</v>
      </c>
      <c r="N6" s="28">
        <v>7105455964</v>
      </c>
      <c r="O6" s="29">
        <v>7060150667.9683886</v>
      </c>
    </row>
    <row r="7" spans="1:15" x14ac:dyDescent="0.2">
      <c r="A7" s="11" t="s">
        <v>7</v>
      </c>
      <c r="B7" s="24">
        <v>2378323000</v>
      </c>
      <c r="C7" s="25">
        <v>2002453660.1500001</v>
      </c>
      <c r="D7" s="24">
        <v>2427287868</v>
      </c>
      <c r="E7" s="25">
        <v>2108836480.0400002</v>
      </c>
      <c r="F7" s="26">
        <v>2717847324.4400001</v>
      </c>
      <c r="G7" s="27">
        <v>2497232104.9499998</v>
      </c>
      <c r="H7" s="28">
        <v>2756143249</v>
      </c>
      <c r="I7" s="27">
        <v>2607445342.2599998</v>
      </c>
      <c r="J7" s="28">
        <v>2679783685</v>
      </c>
      <c r="K7" s="27">
        <v>2614999742.6700001</v>
      </c>
      <c r="L7" s="28">
        <f>VLOOKUP(A7,'[1]Comparativo Ejecución'!$N$3:$O$44,2,0)</f>
        <v>2785675685</v>
      </c>
      <c r="M7" s="29">
        <v>2638666294.8499999</v>
      </c>
      <c r="N7" s="28">
        <v>2758047665</v>
      </c>
      <c r="O7" s="29">
        <v>2718803776.0900002</v>
      </c>
    </row>
    <row r="8" spans="1:15" x14ac:dyDescent="0.2">
      <c r="A8" s="11" t="s">
        <v>8</v>
      </c>
      <c r="B8" s="24">
        <v>2105378142</v>
      </c>
      <c r="C8" s="25">
        <v>1656476729.9200001</v>
      </c>
      <c r="D8" s="24">
        <v>2080179923</v>
      </c>
      <c r="E8" s="25">
        <v>1847217841.6300001</v>
      </c>
      <c r="F8" s="26">
        <v>2335611446.1000004</v>
      </c>
      <c r="G8" s="27">
        <v>2219834242.25</v>
      </c>
      <c r="H8" s="28">
        <v>2433156831</v>
      </c>
      <c r="I8" s="27">
        <v>2310980244.8400002</v>
      </c>
      <c r="J8" s="28">
        <v>2172771804</v>
      </c>
      <c r="K8" s="27">
        <v>2311899444.3699999</v>
      </c>
      <c r="L8" s="28">
        <f>VLOOKUP(A8,'[1]Comparativo Ejecución'!$N$3:$O$44,2,0)</f>
        <v>2384273734</v>
      </c>
      <c r="M8" s="29">
        <v>2289783802.0799999</v>
      </c>
      <c r="N8" s="28">
        <v>2330300385</v>
      </c>
      <c r="O8" s="29">
        <v>2301380945.1300001</v>
      </c>
    </row>
    <row r="9" spans="1:15" x14ac:dyDescent="0.2">
      <c r="A9" s="11" t="s">
        <v>9</v>
      </c>
      <c r="B9" s="24">
        <v>562186000</v>
      </c>
      <c r="C9" s="25">
        <v>503987660.95699197</v>
      </c>
      <c r="D9" s="24">
        <v>620541874</v>
      </c>
      <c r="E9" s="25">
        <v>553899203.951123</v>
      </c>
      <c r="F9" s="26">
        <v>707521512.82000005</v>
      </c>
      <c r="G9" s="27">
        <v>587819569.44722295</v>
      </c>
      <c r="H9" s="28">
        <v>571029784</v>
      </c>
      <c r="I9" s="27">
        <v>649022798.684286</v>
      </c>
      <c r="J9" s="28">
        <v>696122877</v>
      </c>
      <c r="K9" s="27">
        <v>614677803.44076908</v>
      </c>
      <c r="L9" s="28">
        <f>VLOOKUP(A9,'[1]Comparativo Ejecución'!$N$3:$O$44,2,0)</f>
        <v>744832189</v>
      </c>
      <c r="M9" s="29">
        <v>699617501.37251687</v>
      </c>
      <c r="N9" s="28">
        <v>722970830</v>
      </c>
      <c r="O9" s="29">
        <v>705205186.31305897</v>
      </c>
    </row>
    <row r="10" spans="1:15" x14ac:dyDescent="0.2">
      <c r="A10" s="5" t="s">
        <v>10</v>
      </c>
      <c r="B10" s="22">
        <f t="shared" ref="B10:N10" si="1">SUM(B11:B22)</f>
        <v>7057608934.0299997</v>
      </c>
      <c r="C10" s="23">
        <f t="shared" si="1"/>
        <v>6769227560.2019739</v>
      </c>
      <c r="D10" s="22">
        <f t="shared" si="1"/>
        <v>8173800137</v>
      </c>
      <c r="E10" s="23">
        <f t="shared" si="1"/>
        <v>7712475820.3960009</v>
      </c>
      <c r="F10" s="22">
        <f t="shared" si="1"/>
        <v>8517812511.5</v>
      </c>
      <c r="G10" s="23">
        <f t="shared" si="1"/>
        <v>6546475235.7400007</v>
      </c>
      <c r="H10" s="22">
        <f t="shared" si="1"/>
        <v>9534173831</v>
      </c>
      <c r="I10" s="23">
        <f t="shared" si="1"/>
        <v>7113992302.9899998</v>
      </c>
      <c r="J10" s="22">
        <f t="shared" si="1"/>
        <v>7929731129</v>
      </c>
      <c r="K10" s="23">
        <f t="shared" si="1"/>
        <v>6712515718.6100006</v>
      </c>
      <c r="L10" s="22">
        <f t="shared" si="1"/>
        <v>6178690992</v>
      </c>
      <c r="M10" s="23">
        <f t="shared" si="1"/>
        <v>6443898394.2630501</v>
      </c>
      <c r="N10" s="22">
        <f t="shared" si="1"/>
        <v>7158177683</v>
      </c>
      <c r="O10" s="23">
        <f t="shared" ref="O10" si="2">SUM(O11:O22)</f>
        <v>6776449217.2172241</v>
      </c>
    </row>
    <row r="11" spans="1:15" x14ac:dyDescent="0.2">
      <c r="A11" s="11" t="s">
        <v>20</v>
      </c>
      <c r="B11" s="24">
        <v>437599000</v>
      </c>
      <c r="C11" s="25">
        <v>392640966.13</v>
      </c>
      <c r="D11" s="24">
        <v>336273800</v>
      </c>
      <c r="E11" s="25">
        <v>290827437.62000006</v>
      </c>
      <c r="F11" s="26">
        <v>416784166</v>
      </c>
      <c r="G11" s="27">
        <v>383998216.66999996</v>
      </c>
      <c r="H11" s="28">
        <v>334864016</v>
      </c>
      <c r="I11" s="27">
        <v>327043521.19000006</v>
      </c>
      <c r="J11" s="28">
        <v>411402693</v>
      </c>
      <c r="K11" s="27"/>
      <c r="L11" s="28">
        <v>342387120</v>
      </c>
      <c r="M11" s="29">
        <v>560855164.09749997</v>
      </c>
      <c r="N11" s="28">
        <v>315906364</v>
      </c>
      <c r="O11" s="29">
        <v>310590198.56999999</v>
      </c>
    </row>
    <row r="12" spans="1:15" x14ac:dyDescent="0.2">
      <c r="A12" s="11" t="s">
        <v>11</v>
      </c>
      <c r="B12" s="24">
        <v>736244000</v>
      </c>
      <c r="C12" s="25">
        <v>707667753.95000005</v>
      </c>
      <c r="D12" s="24">
        <v>842141375</v>
      </c>
      <c r="E12" s="25">
        <v>741966981.48600006</v>
      </c>
      <c r="F12" s="26">
        <v>839659030</v>
      </c>
      <c r="G12" s="27">
        <v>727699560.26999986</v>
      </c>
      <c r="H12" s="28">
        <v>829930439</v>
      </c>
      <c r="I12" s="27">
        <v>742861392.36999989</v>
      </c>
      <c r="J12" s="28">
        <v>780768910</v>
      </c>
      <c r="K12" s="27">
        <v>820634613.15999997</v>
      </c>
      <c r="L12" s="28">
        <f>VLOOKUP(A12,'[1]Comparativo Ejecución'!$N$3:$O$44,2,0)</f>
        <v>801071247</v>
      </c>
      <c r="M12" s="29">
        <v>804037327.00660002</v>
      </c>
      <c r="N12" s="28">
        <v>759882134</v>
      </c>
      <c r="O12" s="29">
        <v>754244376.31949997</v>
      </c>
    </row>
    <row r="13" spans="1:15" x14ac:dyDescent="0.2">
      <c r="A13" s="11" t="s">
        <v>12</v>
      </c>
      <c r="B13" s="24">
        <v>178652500</v>
      </c>
      <c r="C13" s="25">
        <v>165273222.91</v>
      </c>
      <c r="D13" s="24">
        <v>198706608.36000001</v>
      </c>
      <c r="E13" s="25">
        <v>171945109.55000001</v>
      </c>
      <c r="F13" s="26">
        <v>169981974</v>
      </c>
      <c r="G13" s="27">
        <v>229769965.48000002</v>
      </c>
      <c r="H13" s="28">
        <v>249961537</v>
      </c>
      <c r="I13" s="27">
        <v>150033840.81999999</v>
      </c>
      <c r="J13" s="28">
        <v>164902281</v>
      </c>
      <c r="K13" s="27">
        <v>84965154.089999989</v>
      </c>
      <c r="L13" s="28">
        <f>VLOOKUP(A13,'[1]Comparativo Ejecución'!$N$3:$O$44,2,0)</f>
        <v>141994578</v>
      </c>
      <c r="M13" s="29">
        <v>86321641.769999996</v>
      </c>
      <c r="N13" s="28">
        <v>138456694</v>
      </c>
      <c r="O13" s="29">
        <v>128804315.00263199</v>
      </c>
    </row>
    <row r="14" spans="1:15" x14ac:dyDescent="0.2">
      <c r="A14" s="11" t="s">
        <v>13</v>
      </c>
      <c r="B14" s="24">
        <v>2503358809.0299997</v>
      </c>
      <c r="C14" s="25">
        <v>2422999121.0799999</v>
      </c>
      <c r="D14" s="24">
        <v>2711608022.6399999</v>
      </c>
      <c r="E14" s="25">
        <v>2646262075.1900001</v>
      </c>
      <c r="F14" s="26">
        <v>2993454564.1999998</v>
      </c>
      <c r="G14" s="27">
        <v>1791026241.1199999</v>
      </c>
      <c r="H14" s="28">
        <v>4089434707</v>
      </c>
      <c r="I14" s="27">
        <v>2000499015.1699998</v>
      </c>
      <c r="J14" s="28">
        <v>3241587981</v>
      </c>
      <c r="K14" s="27">
        <v>2678060667.4100003</v>
      </c>
      <c r="L14" s="28">
        <f>VLOOKUP(A14,'[1]Comparativo Ejecución'!$N$3:$O$44,2,0)</f>
        <v>2686725671</v>
      </c>
      <c r="M14" s="29">
        <v>2673289644.5964928</v>
      </c>
      <c r="N14" s="28">
        <v>2462808582</v>
      </c>
      <c r="O14" s="29">
        <v>2254434523.1212001</v>
      </c>
    </row>
    <row r="15" spans="1:15" x14ac:dyDescent="0.2">
      <c r="A15" s="11" t="s">
        <v>14</v>
      </c>
      <c r="B15" s="24">
        <v>185147224</v>
      </c>
      <c r="C15" s="25">
        <v>165326368.21000001</v>
      </c>
      <c r="D15" s="24">
        <v>166871653</v>
      </c>
      <c r="E15" s="25">
        <v>149135565.10999998</v>
      </c>
      <c r="F15" s="26">
        <v>165175878</v>
      </c>
      <c r="G15" s="27">
        <v>132170972.86999999</v>
      </c>
      <c r="H15" s="28">
        <v>157900545</v>
      </c>
      <c r="I15" s="27">
        <v>50706385</v>
      </c>
      <c r="J15" s="28">
        <v>151617938</v>
      </c>
      <c r="K15" s="27">
        <v>79563444.859999999</v>
      </c>
      <c r="L15" s="28">
        <f>VLOOKUP(A15,'[1]Comparativo Ejecución'!$N$3:$O$44,2,0)</f>
        <v>126073504</v>
      </c>
      <c r="M15" s="29">
        <v>94986499.110000014</v>
      </c>
      <c r="N15" s="28">
        <v>99034321</v>
      </c>
      <c r="O15" s="29">
        <v>95617806.269999996</v>
      </c>
    </row>
    <row r="16" spans="1:15" x14ac:dyDescent="0.2">
      <c r="A16" s="11" t="s">
        <v>15</v>
      </c>
      <c r="B16" s="24">
        <v>821382536</v>
      </c>
      <c r="C16" s="25">
        <v>815802252.44000006</v>
      </c>
      <c r="D16" s="24">
        <v>1604870817</v>
      </c>
      <c r="E16" s="25">
        <v>1604418568.8</v>
      </c>
      <c r="F16" s="26">
        <v>1024951945</v>
      </c>
      <c r="G16" s="27">
        <v>1294048825.4400001</v>
      </c>
      <c r="H16" s="28">
        <v>1091130360</v>
      </c>
      <c r="I16" s="27">
        <v>1736787347.55</v>
      </c>
      <c r="J16" s="28">
        <v>1178441794</v>
      </c>
      <c r="K16" s="27">
        <v>1171032203.27</v>
      </c>
      <c r="L16" s="28">
        <f>VLOOKUP(A16,'[1]Comparativo Ejecución'!$N$3:$O$44,2,0)</f>
        <v>81497572</v>
      </c>
      <c r="M16" s="29">
        <v>504190899.201998</v>
      </c>
      <c r="N16" s="28">
        <v>2110885004</v>
      </c>
      <c r="O16" s="29">
        <v>2110884947.46</v>
      </c>
    </row>
    <row r="17" spans="1:15" x14ac:dyDescent="0.2">
      <c r="A17" s="11" t="s">
        <v>16</v>
      </c>
      <c r="B17" s="24">
        <v>457671400</v>
      </c>
      <c r="C17" s="25">
        <v>445286238.92999995</v>
      </c>
      <c r="D17" s="24">
        <v>285457783</v>
      </c>
      <c r="E17" s="25">
        <v>277226087.27000004</v>
      </c>
      <c r="F17" s="26">
        <v>338329811</v>
      </c>
      <c r="G17" s="27">
        <v>439866818.54999995</v>
      </c>
      <c r="H17" s="28">
        <v>305370681</v>
      </c>
      <c r="I17" s="27">
        <v>178917583.17000002</v>
      </c>
      <c r="J17" s="28">
        <v>183778592</v>
      </c>
      <c r="K17" s="27">
        <v>138419043.71999997</v>
      </c>
      <c r="L17" s="28">
        <f>VLOOKUP(A17,'[1]Comparativo Ejecución'!$N$3:$O$44,2,0)</f>
        <v>117728455</v>
      </c>
      <c r="M17" s="29">
        <v>150730471.11340001</v>
      </c>
      <c r="N17" s="28">
        <v>142416403</v>
      </c>
      <c r="O17" s="29">
        <v>134892538.31399998</v>
      </c>
    </row>
    <row r="18" spans="1:15" x14ac:dyDescent="0.2">
      <c r="A18" s="11" t="s">
        <v>17</v>
      </c>
      <c r="B18" s="24">
        <v>1576556065</v>
      </c>
      <c r="C18" s="25">
        <v>1498969845.8619752</v>
      </c>
      <c r="D18" s="24">
        <v>1850588689</v>
      </c>
      <c r="E18" s="25">
        <v>1695287456.7900002</v>
      </c>
      <c r="F18" s="26">
        <v>2352005739.3000002</v>
      </c>
      <c r="G18" s="27">
        <v>1392401863.8100002</v>
      </c>
      <c r="H18" s="28">
        <v>2342865378</v>
      </c>
      <c r="I18" s="27">
        <v>1797243952.3799999</v>
      </c>
      <c r="J18" s="28">
        <v>1662023789</v>
      </c>
      <c r="K18" s="27">
        <v>1623602848.2199998</v>
      </c>
      <c r="L18" s="28">
        <f>VLOOKUP(A18,'[1]Comparativo Ejecución'!$N$3:$O$44,2,0)</f>
        <v>1734873674</v>
      </c>
      <c r="M18" s="29">
        <v>1449950901.3370588</v>
      </c>
      <c r="N18" s="28">
        <v>990384192</v>
      </c>
      <c r="O18" s="29">
        <v>881458089.76989293</v>
      </c>
    </row>
    <row r="19" spans="1:15" x14ac:dyDescent="0.2">
      <c r="A19" s="11" t="s">
        <v>18</v>
      </c>
      <c r="B19" s="24">
        <v>14750000</v>
      </c>
      <c r="C19" s="25">
        <v>10183725.619999999</v>
      </c>
      <c r="D19" s="24">
        <v>0</v>
      </c>
      <c r="E19" s="25">
        <v>0</v>
      </c>
      <c r="F19" s="26">
        <v>133648200</v>
      </c>
      <c r="G19" s="27">
        <v>9730009</v>
      </c>
      <c r="H19" s="28">
        <v>13303307</v>
      </c>
      <c r="I19" s="27">
        <v>11330405.35</v>
      </c>
      <c r="J19" s="28">
        <v>15665792</v>
      </c>
      <c r="K19" s="27">
        <v>5174632.2300000004</v>
      </c>
      <c r="L19" s="28">
        <f>VLOOKUP(A19,'[1]Comparativo Ejecución'!$N$3:$O$44,2,0)</f>
        <v>15666171</v>
      </c>
      <c r="M19" s="29">
        <v>7967108.21</v>
      </c>
      <c r="N19" s="28">
        <v>10742642</v>
      </c>
      <c r="O19" s="29">
        <v>10202388.9</v>
      </c>
    </row>
    <row r="20" spans="1:15" x14ac:dyDescent="0.2">
      <c r="A20" s="11" t="s">
        <v>19</v>
      </c>
      <c r="B20" s="24">
        <v>146247400</v>
      </c>
      <c r="C20" s="25">
        <v>145078065.06999999</v>
      </c>
      <c r="D20" s="24">
        <v>177281389</v>
      </c>
      <c r="E20" s="25">
        <v>135406538.57999998</v>
      </c>
      <c r="F20" s="26">
        <v>23821204</v>
      </c>
      <c r="G20" s="27">
        <v>113224979.63</v>
      </c>
      <c r="H20" s="28">
        <v>119412861</v>
      </c>
      <c r="I20" s="27">
        <v>118568859.98999999</v>
      </c>
      <c r="J20" s="28">
        <v>139541359</v>
      </c>
      <c r="K20" s="27">
        <v>111063111.64999998</v>
      </c>
      <c r="L20" s="28">
        <f>VLOOKUP(A20,'[1]Comparativo Ejecución'!$N$3:$O$44,2,0)</f>
        <v>130673000</v>
      </c>
      <c r="M20" s="29">
        <v>111568737.82000001</v>
      </c>
      <c r="N20" s="28">
        <v>127661347</v>
      </c>
      <c r="O20" s="29">
        <v>95320033.49000001</v>
      </c>
    </row>
    <row r="21" spans="1:15" x14ac:dyDescent="0.2">
      <c r="A21" s="11" t="s">
        <v>20</v>
      </c>
      <c r="B21" s="24"/>
      <c r="C21" s="25"/>
      <c r="D21" s="24"/>
      <c r="E21" s="25"/>
      <c r="F21" s="26"/>
      <c r="G21" s="27"/>
      <c r="H21" s="28">
        <v>0</v>
      </c>
      <c r="I21" s="27">
        <v>0</v>
      </c>
      <c r="J21" s="28">
        <v>0</v>
      </c>
      <c r="K21" s="27">
        <v>0</v>
      </c>
      <c r="L21" s="28">
        <v>0</v>
      </c>
      <c r="M21" s="29">
        <v>0</v>
      </c>
      <c r="N21" s="28">
        <v>0</v>
      </c>
      <c r="O21" s="29">
        <v>0</v>
      </c>
    </row>
    <row r="22" spans="1:15" x14ac:dyDescent="0.2">
      <c r="A22" s="11" t="s">
        <v>44</v>
      </c>
      <c r="B22" s="24"/>
      <c r="C22" s="25"/>
      <c r="D22" s="24"/>
      <c r="E22" s="25"/>
      <c r="F22" s="26">
        <v>60000000</v>
      </c>
      <c r="G22" s="27">
        <v>32537782.899999999</v>
      </c>
      <c r="H22" s="28"/>
      <c r="I22" s="27">
        <v>0</v>
      </c>
      <c r="J22" s="28">
        <v>0</v>
      </c>
      <c r="K22" s="27">
        <v>0</v>
      </c>
      <c r="L22" s="28">
        <v>0</v>
      </c>
      <c r="M22" s="29">
        <v>0</v>
      </c>
      <c r="N22" s="28">
        <v>0</v>
      </c>
      <c r="O22" s="29">
        <v>0</v>
      </c>
    </row>
    <row r="23" spans="1:15" x14ac:dyDescent="0.2">
      <c r="A23" s="5" t="s">
        <v>21</v>
      </c>
      <c r="B23" s="22">
        <f t="shared" ref="B23:N23" si="3">SUM(B24:B28)</f>
        <v>3669332710</v>
      </c>
      <c r="C23" s="23">
        <f t="shared" si="3"/>
        <v>3480707890.4899998</v>
      </c>
      <c r="D23" s="22">
        <f t="shared" si="3"/>
        <v>3632276296</v>
      </c>
      <c r="E23" s="23">
        <f t="shared" si="3"/>
        <v>3058103582.9621997</v>
      </c>
      <c r="F23" s="22">
        <f t="shared" si="3"/>
        <v>3692576383</v>
      </c>
      <c r="G23" s="23">
        <f t="shared" si="3"/>
        <v>3285826723.8400002</v>
      </c>
      <c r="H23" s="22">
        <f t="shared" si="3"/>
        <v>3932920342</v>
      </c>
      <c r="I23" s="23">
        <f t="shared" si="3"/>
        <v>3385637822.9299994</v>
      </c>
      <c r="J23" s="22">
        <f t="shared" si="3"/>
        <v>2918168471</v>
      </c>
      <c r="K23" s="23">
        <f t="shared" si="3"/>
        <v>3314410803.2345004</v>
      </c>
      <c r="L23" s="22">
        <f t="shared" si="3"/>
        <v>2964305259</v>
      </c>
      <c r="M23" s="23">
        <f t="shared" si="3"/>
        <v>3079455120.2089491</v>
      </c>
      <c r="N23" s="22">
        <f t="shared" si="3"/>
        <v>2989604331</v>
      </c>
      <c r="O23" s="23">
        <f>SUM(O24:O28)</f>
        <v>2846689425.1987944</v>
      </c>
    </row>
    <row r="24" spans="1:15" x14ac:dyDescent="0.2">
      <c r="A24" s="11" t="s">
        <v>22</v>
      </c>
      <c r="B24" s="24">
        <v>773042775</v>
      </c>
      <c r="C24" s="25">
        <v>765652792.95999992</v>
      </c>
      <c r="D24" s="24">
        <v>1069604460</v>
      </c>
      <c r="E24" s="25">
        <v>936183249.10000002</v>
      </c>
      <c r="F24" s="26">
        <v>1089773778</v>
      </c>
      <c r="G24" s="27">
        <v>848312027.13000011</v>
      </c>
      <c r="H24" s="28">
        <v>1026081710</v>
      </c>
      <c r="I24" s="27">
        <v>669185360.53999996</v>
      </c>
      <c r="J24" s="28">
        <v>955112610</v>
      </c>
      <c r="K24" s="27">
        <v>871693581.99000013</v>
      </c>
      <c r="L24" s="28">
        <f>VLOOKUP(A24,'[1]Comparativo Ejecución'!$N$3:$O$44,2,0)</f>
        <v>882224460</v>
      </c>
      <c r="M24" s="29">
        <v>1202624895.7035029</v>
      </c>
      <c r="N24" s="28">
        <v>1087325595</v>
      </c>
      <c r="O24" s="29">
        <v>1037087481.059425</v>
      </c>
    </row>
    <row r="25" spans="1:15" x14ac:dyDescent="0.2">
      <c r="A25" s="11" t="s">
        <v>23</v>
      </c>
      <c r="B25" s="24">
        <v>115463720</v>
      </c>
      <c r="C25" s="25">
        <v>110573627.47999999</v>
      </c>
      <c r="D25" s="24">
        <v>132190500</v>
      </c>
      <c r="E25" s="25">
        <v>125742804.85000001</v>
      </c>
      <c r="F25" s="26">
        <v>78032079</v>
      </c>
      <c r="G25" s="27">
        <v>106881804.39</v>
      </c>
      <c r="H25" s="28">
        <v>111155334</v>
      </c>
      <c r="I25" s="27">
        <v>55711781.229999997</v>
      </c>
      <c r="J25" s="28">
        <v>54760500</v>
      </c>
      <c r="K25" s="27">
        <v>43275835.060000002</v>
      </c>
      <c r="L25" s="28">
        <f>VLOOKUP(A25,'[1]Comparativo Ejecución'!$N$3:$O$44,2,0)</f>
        <v>45025008</v>
      </c>
      <c r="M25" s="29">
        <v>33689128.997600004</v>
      </c>
      <c r="N25" s="28">
        <v>28544020</v>
      </c>
      <c r="O25" s="29">
        <v>25520141.670000002</v>
      </c>
    </row>
    <row r="26" spans="1:15" x14ac:dyDescent="0.2">
      <c r="A26" s="11" t="s">
        <v>24</v>
      </c>
      <c r="B26" s="24">
        <v>315162450</v>
      </c>
      <c r="C26" s="25">
        <v>306954277.43000001</v>
      </c>
      <c r="D26" s="24">
        <v>330011370</v>
      </c>
      <c r="E26" s="25">
        <v>305529131.35999995</v>
      </c>
      <c r="F26" s="26">
        <v>252460904</v>
      </c>
      <c r="G26" s="27">
        <v>217019771.32999998</v>
      </c>
      <c r="H26" s="28">
        <v>292608615</v>
      </c>
      <c r="I26" s="27">
        <v>235272458.29999998</v>
      </c>
      <c r="J26" s="28">
        <v>222740123</v>
      </c>
      <c r="K26" s="27">
        <v>243380954.75000003</v>
      </c>
      <c r="L26" s="28">
        <f>VLOOKUP(A26,'[1]Comparativo Ejecución'!$N$3:$O$44,2,0)</f>
        <v>230946985</v>
      </c>
      <c r="M26" s="29">
        <v>186625881.99000001</v>
      </c>
      <c r="N26" s="28">
        <v>111733385</v>
      </c>
      <c r="O26" s="29">
        <v>93279311.169900015</v>
      </c>
    </row>
    <row r="27" spans="1:15" x14ac:dyDescent="0.2">
      <c r="A27" s="11" t="s">
        <v>25</v>
      </c>
      <c r="B27" s="24">
        <v>1192358565</v>
      </c>
      <c r="C27" s="25">
        <v>1087049030.0899999</v>
      </c>
      <c r="D27" s="24">
        <v>1191079400</v>
      </c>
      <c r="E27" s="25">
        <v>1091296883.0499997</v>
      </c>
      <c r="F27" s="26">
        <v>1190073428</v>
      </c>
      <c r="G27" s="27">
        <v>1173999711.8500001</v>
      </c>
      <c r="H27" s="28">
        <v>1110728329</v>
      </c>
      <c r="I27" s="27">
        <v>1200278519.1099999</v>
      </c>
      <c r="J27" s="28">
        <v>1125526296</v>
      </c>
      <c r="K27" s="27">
        <v>1439424143.9299998</v>
      </c>
      <c r="L27" s="28">
        <f>VLOOKUP(A27,'[1]Comparativo Ejecución'!$N$3:$O$44,2,0)</f>
        <v>1138936950</v>
      </c>
      <c r="M27" s="29">
        <v>1188524424.347846</v>
      </c>
      <c r="N27" s="28">
        <v>1106558850</v>
      </c>
      <c r="O27" s="29">
        <v>1076288655.6095762</v>
      </c>
    </row>
    <row r="28" spans="1:15" x14ac:dyDescent="0.2">
      <c r="A28" s="11" t="s">
        <v>26</v>
      </c>
      <c r="B28" s="24">
        <v>1273305200</v>
      </c>
      <c r="C28" s="25">
        <v>1210478162.53</v>
      </c>
      <c r="D28" s="24">
        <v>909390566</v>
      </c>
      <c r="E28" s="25">
        <v>599351514.60220015</v>
      </c>
      <c r="F28" s="26">
        <v>1082236194</v>
      </c>
      <c r="G28" s="27">
        <v>939613409.1400001</v>
      </c>
      <c r="H28" s="28">
        <v>1392346354</v>
      </c>
      <c r="I28" s="27">
        <v>1225189703.7499998</v>
      </c>
      <c r="J28" s="28">
        <v>560028942</v>
      </c>
      <c r="K28" s="27">
        <v>716636287.50450027</v>
      </c>
      <c r="L28" s="28">
        <f>VLOOKUP(A28,'[1]Comparativo Ejecución'!$N$3:$O$44,2,0)</f>
        <v>667171856</v>
      </c>
      <c r="M28" s="29">
        <v>467990789.17000008</v>
      </c>
      <c r="N28" s="28">
        <v>655442481</v>
      </c>
      <c r="O28" s="29">
        <v>614513835.68989313</v>
      </c>
    </row>
    <row r="29" spans="1:15" x14ac:dyDescent="0.2">
      <c r="A29" s="5" t="s">
        <v>27</v>
      </c>
      <c r="B29" s="22">
        <f t="shared" ref="B29:N29" si="4">SUM(B30)</f>
        <v>0</v>
      </c>
      <c r="C29" s="23">
        <f t="shared" si="4"/>
        <v>0</v>
      </c>
      <c r="D29" s="22">
        <f t="shared" si="4"/>
        <v>0</v>
      </c>
      <c r="E29" s="23">
        <f t="shared" si="4"/>
        <v>0</v>
      </c>
      <c r="F29" s="22">
        <f t="shared" si="4"/>
        <v>0</v>
      </c>
      <c r="G29" s="23">
        <f t="shared" si="4"/>
        <v>0</v>
      </c>
      <c r="H29" s="22">
        <f t="shared" si="4"/>
        <v>0</v>
      </c>
      <c r="I29" s="23">
        <f t="shared" si="4"/>
        <v>0</v>
      </c>
      <c r="J29" s="22">
        <f t="shared" si="4"/>
        <v>0</v>
      </c>
      <c r="K29" s="23">
        <f t="shared" si="4"/>
        <v>0</v>
      </c>
      <c r="L29" s="22">
        <f t="shared" si="4"/>
        <v>0</v>
      </c>
      <c r="M29" s="23">
        <f t="shared" si="4"/>
        <v>14773937.98</v>
      </c>
      <c r="N29" s="22">
        <f t="shared" si="4"/>
        <v>36637792</v>
      </c>
      <c r="O29" s="23">
        <f>SUM(O30)</f>
        <v>34037967.090000004</v>
      </c>
    </row>
    <row r="30" spans="1:15" x14ac:dyDescent="0.2">
      <c r="A30" s="11" t="s">
        <v>28</v>
      </c>
      <c r="B30" s="24"/>
      <c r="C30" s="25"/>
      <c r="D30" s="24"/>
      <c r="E30" s="25"/>
      <c r="F30" s="26"/>
      <c r="G30" s="27"/>
      <c r="H30" s="28">
        <v>0</v>
      </c>
      <c r="I30" s="27"/>
      <c r="J30" s="28"/>
      <c r="K30" s="27"/>
      <c r="L30" s="28"/>
      <c r="M30" s="29">
        <v>14773937.98</v>
      </c>
      <c r="N30" s="28">
        <v>36637792</v>
      </c>
      <c r="O30" s="29">
        <v>34037967.090000004</v>
      </c>
    </row>
    <row r="31" spans="1:15" x14ac:dyDescent="0.2">
      <c r="A31" s="5" t="s">
        <v>29</v>
      </c>
      <c r="B31" s="22">
        <f t="shared" ref="B31:N31" si="5">SUM(B32)</f>
        <v>824531000</v>
      </c>
      <c r="C31" s="23">
        <f t="shared" si="5"/>
        <v>790691889.44000006</v>
      </c>
      <c r="D31" s="22">
        <f t="shared" si="5"/>
        <v>917862322</v>
      </c>
      <c r="E31" s="23">
        <f t="shared" si="5"/>
        <v>882261925.24000001</v>
      </c>
      <c r="F31" s="22">
        <f t="shared" si="5"/>
        <v>994407944</v>
      </c>
      <c r="G31" s="23">
        <f t="shared" si="5"/>
        <v>1025453755</v>
      </c>
      <c r="H31" s="22">
        <f t="shared" si="5"/>
        <v>1117915355</v>
      </c>
      <c r="I31" s="23">
        <f t="shared" si="5"/>
        <v>977977639.33000004</v>
      </c>
      <c r="J31" s="22">
        <f t="shared" si="5"/>
        <v>1089321210</v>
      </c>
      <c r="K31" s="23">
        <f t="shared" si="5"/>
        <v>966958200</v>
      </c>
      <c r="L31" s="22">
        <f t="shared" si="5"/>
        <v>1048777752</v>
      </c>
      <c r="M31" s="23">
        <f t="shared" si="5"/>
        <v>995231263.27999997</v>
      </c>
      <c r="N31" s="22">
        <f t="shared" si="5"/>
        <v>1042744952</v>
      </c>
      <c r="O31" s="23">
        <f>SUM(O32)</f>
        <v>1016343500</v>
      </c>
    </row>
    <row r="32" spans="1:15" x14ac:dyDescent="0.2">
      <c r="A32" s="11" t="s">
        <v>30</v>
      </c>
      <c r="B32" s="24">
        <v>824531000</v>
      </c>
      <c r="C32" s="25">
        <v>790691889.44000006</v>
      </c>
      <c r="D32" s="24">
        <v>917862322</v>
      </c>
      <c r="E32" s="25">
        <v>882261925.24000001</v>
      </c>
      <c r="F32" s="26">
        <v>994407944</v>
      </c>
      <c r="G32" s="27">
        <v>1025453755</v>
      </c>
      <c r="H32" s="28">
        <v>1117915355</v>
      </c>
      <c r="I32" s="27">
        <v>977977639.33000004</v>
      </c>
      <c r="J32" s="28">
        <v>1089321210</v>
      </c>
      <c r="K32" s="27">
        <v>966958200</v>
      </c>
      <c r="L32" s="28">
        <f>VLOOKUP(A32,'[1]Comparativo Ejecución'!$N$3:$O$44,2,0)</f>
        <v>1048777752</v>
      </c>
      <c r="M32" s="29">
        <v>995231263.27999997</v>
      </c>
      <c r="N32" s="28">
        <v>1042744952</v>
      </c>
      <c r="O32" s="29">
        <v>1016343500</v>
      </c>
    </row>
    <row r="33" spans="1:15" x14ac:dyDescent="0.2">
      <c r="A33" s="5" t="s">
        <v>31</v>
      </c>
      <c r="B33" s="22">
        <f t="shared" ref="B33:N33" si="6">SUM(B34:B37)</f>
        <v>11000265038</v>
      </c>
      <c r="C33" s="23">
        <f t="shared" si="6"/>
        <v>10614161387.030001</v>
      </c>
      <c r="D33" s="22">
        <f t="shared" si="6"/>
        <v>5317039923</v>
      </c>
      <c r="E33" s="23">
        <f t="shared" si="6"/>
        <v>4630726744.500001</v>
      </c>
      <c r="F33" s="22">
        <f t="shared" si="6"/>
        <v>6894245515.5</v>
      </c>
      <c r="G33" s="23">
        <f t="shared" si="6"/>
        <v>5249245498.9399996</v>
      </c>
      <c r="H33" s="22">
        <f t="shared" si="6"/>
        <v>8673541887</v>
      </c>
      <c r="I33" s="23">
        <f t="shared" si="6"/>
        <v>6520212703.8999987</v>
      </c>
      <c r="J33" s="22">
        <f t="shared" si="6"/>
        <v>5687513329</v>
      </c>
      <c r="K33" s="23">
        <f t="shared" si="6"/>
        <v>5121854520.96</v>
      </c>
      <c r="L33" s="22">
        <f t="shared" si="6"/>
        <v>5771606078</v>
      </c>
      <c r="M33" s="23">
        <f t="shared" si="6"/>
        <v>3235119550.1672006</v>
      </c>
      <c r="N33" s="22">
        <f t="shared" si="6"/>
        <v>5014707002</v>
      </c>
      <c r="O33" s="23">
        <f>SUM(O34:O37)</f>
        <v>3077252741.929502</v>
      </c>
    </row>
    <row r="34" spans="1:15" x14ac:dyDescent="0.2">
      <c r="A34" s="11" t="s">
        <v>32</v>
      </c>
      <c r="B34" s="24">
        <v>3384040143</v>
      </c>
      <c r="C34" s="25">
        <v>3109380788.6500001</v>
      </c>
      <c r="D34" s="24">
        <v>1990385583</v>
      </c>
      <c r="E34" s="25">
        <v>1696731387.7400002</v>
      </c>
      <c r="F34" s="26">
        <v>2562877569.5</v>
      </c>
      <c r="G34" s="27">
        <v>2640045818.5700002</v>
      </c>
      <c r="H34" s="28">
        <v>6365890474</v>
      </c>
      <c r="I34" s="27">
        <v>5838294281.7999992</v>
      </c>
      <c r="J34" s="28">
        <v>2890680221</v>
      </c>
      <c r="K34" s="27">
        <v>3746026201.3599997</v>
      </c>
      <c r="L34" s="28">
        <f>VLOOKUP(A34,'[1]Comparativo Ejecución'!$N$3:$O$44,2,0)</f>
        <v>2226594309</v>
      </c>
      <c r="M34" s="29">
        <v>2351186502.7964005</v>
      </c>
      <c r="N34" s="28">
        <v>3083381617</v>
      </c>
      <c r="O34" s="29">
        <v>1915435997.3225999</v>
      </c>
    </row>
    <row r="35" spans="1:15" x14ac:dyDescent="0.2">
      <c r="A35" s="11" t="s">
        <v>33</v>
      </c>
      <c r="B35" s="24">
        <v>4742945416</v>
      </c>
      <c r="C35" s="25">
        <v>4741625501.9700003</v>
      </c>
      <c r="D35" s="24">
        <v>3226945140</v>
      </c>
      <c r="E35" s="25">
        <v>2865877992.3699999</v>
      </c>
      <c r="F35" s="26">
        <v>2532931912</v>
      </c>
      <c r="G35" s="27">
        <v>803277334</v>
      </c>
      <c r="H35" s="28">
        <v>2256136070</v>
      </c>
      <c r="I35" s="27">
        <v>624673947.74000001</v>
      </c>
      <c r="J35" s="28">
        <v>2762000000</v>
      </c>
      <c r="K35" s="27">
        <v>1248845884.79</v>
      </c>
      <c r="L35" s="28">
        <f>VLOOKUP(A35,'[1]Comparativo Ejecución'!$N$3:$O$44,2,0)</f>
        <v>2983999996</v>
      </c>
      <c r="M35" s="29">
        <v>741033137.1608001</v>
      </c>
      <c r="N35" s="28">
        <v>1609294146</v>
      </c>
      <c r="O35" s="29">
        <v>934731157.45000005</v>
      </c>
    </row>
    <row r="36" spans="1:15" x14ac:dyDescent="0.2">
      <c r="A36" s="11" t="s">
        <v>34</v>
      </c>
      <c r="B36" s="24">
        <v>2784999999</v>
      </c>
      <c r="C36" s="25">
        <v>2688800644.6100001</v>
      </c>
      <c r="D36" s="24"/>
      <c r="E36" s="25"/>
      <c r="F36" s="26">
        <v>1682000000</v>
      </c>
      <c r="G36" s="27">
        <v>1759750000</v>
      </c>
      <c r="H36" s="28">
        <v>0</v>
      </c>
      <c r="I36" s="27">
        <v>0</v>
      </c>
      <c r="J36" s="28"/>
      <c r="K36" s="27">
        <v>90666618.310000002</v>
      </c>
      <c r="L36" s="28">
        <f>VLOOKUP(A36,'[1]Comparativo Ejecución'!$N$3:$O$44,2,0)</f>
        <v>500000000</v>
      </c>
      <c r="M36" s="29">
        <v>114084181.81</v>
      </c>
      <c r="N36" s="28">
        <v>106162915</v>
      </c>
      <c r="O36" s="29">
        <v>72310552.329999998</v>
      </c>
    </row>
    <row r="37" spans="1:15" x14ac:dyDescent="0.2">
      <c r="A37" s="11" t="s">
        <v>35</v>
      </c>
      <c r="B37" s="24">
        <v>88279480</v>
      </c>
      <c r="C37" s="25">
        <v>74354451.799999997</v>
      </c>
      <c r="D37" s="24">
        <v>99709200</v>
      </c>
      <c r="E37" s="25">
        <v>68117364.390000001</v>
      </c>
      <c r="F37" s="26">
        <v>116436034</v>
      </c>
      <c r="G37" s="27">
        <v>46172346.370000005</v>
      </c>
      <c r="H37" s="28">
        <v>51515343</v>
      </c>
      <c r="I37" s="27">
        <v>57244474.359999999</v>
      </c>
      <c r="J37" s="28">
        <v>34833108</v>
      </c>
      <c r="K37" s="27">
        <v>36315816.5</v>
      </c>
      <c r="L37" s="28">
        <f>VLOOKUP(A37,'[1]Comparativo Ejecución'!$N$3:$O$44,2,0)</f>
        <v>61011773</v>
      </c>
      <c r="M37" s="29">
        <v>28815728.399999999</v>
      </c>
      <c r="N37" s="28">
        <v>215868324</v>
      </c>
      <c r="O37" s="29">
        <v>154775034.826902</v>
      </c>
    </row>
    <row r="38" spans="1:15" x14ac:dyDescent="0.2">
      <c r="A38" s="5" t="s">
        <v>36</v>
      </c>
      <c r="B38" s="22">
        <f t="shared" ref="B38:N38" si="7">SUM(B39:B43)</f>
        <v>542457000</v>
      </c>
      <c r="C38" s="23">
        <f t="shared" si="7"/>
        <v>340282456.12033302</v>
      </c>
      <c r="D38" s="22">
        <f t="shared" si="7"/>
        <v>519732159.81999999</v>
      </c>
      <c r="E38" s="23">
        <f t="shared" si="7"/>
        <v>347965702.97838998</v>
      </c>
      <c r="F38" s="22">
        <f t="shared" si="7"/>
        <v>1059415109</v>
      </c>
      <c r="G38" s="23">
        <f t="shared" si="7"/>
        <v>467293206.03721499</v>
      </c>
      <c r="H38" s="22">
        <f t="shared" si="7"/>
        <v>1187207247</v>
      </c>
      <c r="I38" s="23">
        <f t="shared" si="7"/>
        <v>561173264.83985496</v>
      </c>
      <c r="J38" s="22">
        <f t="shared" si="7"/>
        <v>780564091</v>
      </c>
      <c r="K38" s="23">
        <f t="shared" si="7"/>
        <v>705746391.32363188</v>
      </c>
      <c r="L38" s="22">
        <f t="shared" si="7"/>
        <v>852490852</v>
      </c>
      <c r="M38" s="23">
        <f t="shared" si="7"/>
        <v>633134436.59987199</v>
      </c>
      <c r="N38" s="22">
        <f t="shared" si="7"/>
        <v>880180669</v>
      </c>
      <c r="O38" s="23">
        <f>SUM(O39:O43)</f>
        <v>847510358.928985</v>
      </c>
    </row>
    <row r="39" spans="1:15" x14ac:dyDescent="0.2">
      <c r="A39" s="11" t="s">
        <v>37</v>
      </c>
      <c r="B39" s="24">
        <v>0</v>
      </c>
      <c r="C39" s="25">
        <v>0</v>
      </c>
      <c r="D39" s="24">
        <v>74798981.819999993</v>
      </c>
      <c r="E39" s="25">
        <v>56798981.82</v>
      </c>
      <c r="F39" s="26">
        <v>70931051</v>
      </c>
      <c r="G39" s="27">
        <v>0</v>
      </c>
      <c r="H39" s="28">
        <v>75197720</v>
      </c>
      <c r="I39" s="27">
        <v>16499832</v>
      </c>
      <c r="J39" s="28">
        <v>104142883</v>
      </c>
      <c r="K39" s="27">
        <v>141245495.63999999</v>
      </c>
      <c r="L39" s="28">
        <f>VLOOKUP(A39,'[1]Comparativo Ejecución'!$N$3:$O$44,2,0)</f>
        <v>119773192</v>
      </c>
      <c r="M39" s="29">
        <v>65689024.509999998</v>
      </c>
      <c r="N39" s="28">
        <v>238362477</v>
      </c>
      <c r="O39" s="29">
        <v>238362465.09</v>
      </c>
    </row>
    <row r="40" spans="1:15" x14ac:dyDescent="0.2">
      <c r="A40" s="11" t="s">
        <v>38</v>
      </c>
      <c r="B40" s="24">
        <v>195027000</v>
      </c>
      <c r="C40" s="25">
        <v>170599039.93033299</v>
      </c>
      <c r="D40" s="24">
        <v>232025620</v>
      </c>
      <c r="E40" s="25">
        <v>185935837.42839</v>
      </c>
      <c r="F40" s="26">
        <v>392051319</v>
      </c>
      <c r="G40" s="27">
        <v>104484774.516287</v>
      </c>
      <c r="H40" s="28">
        <v>128697710</v>
      </c>
      <c r="I40" s="27">
        <v>100229017.65985501</v>
      </c>
      <c r="J40" s="28">
        <v>108361328</v>
      </c>
      <c r="K40" s="27">
        <v>95490903.923631996</v>
      </c>
      <c r="L40" s="28">
        <f>VLOOKUP(A40,'[1]Comparativo Ejecución'!$N$3:$O$44,2,0)</f>
        <v>106522560</v>
      </c>
      <c r="M40" s="29">
        <v>101691839.249872</v>
      </c>
      <c r="N40" s="28">
        <v>95224000</v>
      </c>
      <c r="O40" s="29">
        <v>92581000.298985004</v>
      </c>
    </row>
    <row r="41" spans="1:15" x14ac:dyDescent="0.2">
      <c r="A41" s="11" t="s">
        <v>39</v>
      </c>
      <c r="B41" s="24">
        <v>340430000</v>
      </c>
      <c r="C41" s="25">
        <v>166815540.75999999</v>
      </c>
      <c r="D41" s="24">
        <v>104907558</v>
      </c>
      <c r="E41" s="25">
        <v>65856063.119999997</v>
      </c>
      <c r="F41" s="26">
        <v>450432739</v>
      </c>
      <c r="G41" s="27">
        <v>335993458.25092804</v>
      </c>
      <c r="H41" s="28">
        <v>644221120</v>
      </c>
      <c r="I41" s="27">
        <v>434748219.52999997</v>
      </c>
      <c r="J41" s="28">
        <v>512613274</v>
      </c>
      <c r="K41" s="27">
        <v>461432555.82999998</v>
      </c>
      <c r="L41" s="28">
        <f>VLOOKUP(A41,'[1]Comparativo Ejecución'!$N$3:$O$44,2,0)</f>
        <v>573048767</v>
      </c>
      <c r="M41" s="29">
        <v>457254981.45000005</v>
      </c>
      <c r="N41" s="28">
        <v>522928625</v>
      </c>
      <c r="O41" s="29">
        <v>502613732.54999995</v>
      </c>
    </row>
    <row r="42" spans="1:15" x14ac:dyDescent="0.2">
      <c r="A42" s="11" t="s">
        <v>40</v>
      </c>
      <c r="B42" s="24">
        <v>1000000</v>
      </c>
      <c r="C42" s="25">
        <v>0</v>
      </c>
      <c r="D42" s="24">
        <v>0</v>
      </c>
      <c r="E42" s="25">
        <v>0</v>
      </c>
      <c r="F42" s="26">
        <v>0</v>
      </c>
      <c r="G42" s="27">
        <v>0</v>
      </c>
      <c r="H42" s="28">
        <v>0</v>
      </c>
      <c r="I42" s="27">
        <v>0</v>
      </c>
      <c r="J42" s="28"/>
      <c r="K42" s="27"/>
      <c r="L42" s="28"/>
      <c r="M42" s="29"/>
      <c r="N42" s="28">
        <v>12000000</v>
      </c>
      <c r="O42" s="29">
        <v>11952016.890000001</v>
      </c>
    </row>
    <row r="43" spans="1:15" x14ac:dyDescent="0.2">
      <c r="A43" s="11" t="s">
        <v>67</v>
      </c>
      <c r="B43" s="24">
        <v>6000000</v>
      </c>
      <c r="C43" s="25">
        <v>2867875.43</v>
      </c>
      <c r="D43" s="24">
        <v>108000000</v>
      </c>
      <c r="E43" s="25">
        <v>39374820.609999999</v>
      </c>
      <c r="F43" s="26">
        <v>146000000</v>
      </c>
      <c r="G43" s="27">
        <v>26814973.270000003</v>
      </c>
      <c r="H43" s="28">
        <v>339090697</v>
      </c>
      <c r="I43" s="27">
        <v>9696195.6500000004</v>
      </c>
      <c r="J43" s="28">
        <v>55446606</v>
      </c>
      <c r="K43" s="27">
        <v>7577435.9300000006</v>
      </c>
      <c r="L43" s="28">
        <v>53146333</v>
      </c>
      <c r="M43" s="29">
        <v>8498591.3900000006</v>
      </c>
      <c r="N43" s="28">
        <v>11665567</v>
      </c>
      <c r="O43" s="29">
        <v>2001144.1</v>
      </c>
    </row>
    <row r="44" spans="1:15" x14ac:dyDescent="0.2">
      <c r="A44" s="5" t="s">
        <v>41</v>
      </c>
      <c r="B44" s="22">
        <f t="shared" ref="B44:N44" si="8">SUM(B45:B46)</f>
        <v>4300000000</v>
      </c>
      <c r="C44" s="23">
        <f t="shared" si="8"/>
        <v>4224999999.96</v>
      </c>
      <c r="D44" s="22">
        <f t="shared" si="8"/>
        <v>8510792553.1800003</v>
      </c>
      <c r="E44" s="23">
        <f t="shared" si="8"/>
        <v>8510091763.8500004</v>
      </c>
      <c r="F44" s="22">
        <f t="shared" si="8"/>
        <v>5000000004</v>
      </c>
      <c r="G44" s="23">
        <f t="shared" si="8"/>
        <v>7303428201.5500011</v>
      </c>
      <c r="H44" s="22">
        <f t="shared" si="8"/>
        <v>5000000000</v>
      </c>
      <c r="I44" s="23">
        <f t="shared" si="8"/>
        <v>6494554013.6899996</v>
      </c>
      <c r="J44" s="22">
        <f t="shared" si="8"/>
        <v>4966458000</v>
      </c>
      <c r="K44" s="23">
        <f t="shared" si="8"/>
        <v>6014506117.0900002</v>
      </c>
      <c r="L44" s="22">
        <f t="shared" si="8"/>
        <v>5020000000</v>
      </c>
      <c r="M44" s="23">
        <f t="shared" si="8"/>
        <v>6865635522.7799997</v>
      </c>
      <c r="N44" s="22">
        <f t="shared" si="8"/>
        <v>5000000000</v>
      </c>
      <c r="O44" s="23">
        <f>SUM(O45:O46)</f>
        <v>5000000000</v>
      </c>
    </row>
    <row r="45" spans="1:15" x14ac:dyDescent="0.2">
      <c r="A45" s="12" t="s">
        <v>68</v>
      </c>
      <c r="B45" s="24">
        <v>4300000000</v>
      </c>
      <c r="C45" s="25">
        <v>4224999999.96</v>
      </c>
      <c r="D45" s="24">
        <v>7917792553.1800003</v>
      </c>
      <c r="E45" s="25">
        <v>7917792001.9700003</v>
      </c>
      <c r="F45" s="26">
        <v>5000000004</v>
      </c>
      <c r="G45" s="27">
        <v>7154340047.0300007</v>
      </c>
      <c r="H45" s="28">
        <v>5000000000</v>
      </c>
      <c r="I45" s="27">
        <v>6323099333.3699999</v>
      </c>
      <c r="J45" s="28">
        <v>4866458000</v>
      </c>
      <c r="K45" s="27">
        <v>5916454835</v>
      </c>
      <c r="L45" s="28">
        <v>5000000000</v>
      </c>
      <c r="M45" s="29">
        <v>6861625508.04</v>
      </c>
      <c r="N45" s="28">
        <v>5000000000</v>
      </c>
      <c r="O45" s="29">
        <v>5000000000</v>
      </c>
    </row>
    <row r="46" spans="1:15" x14ac:dyDescent="0.2">
      <c r="A46" s="12" t="s">
        <v>42</v>
      </c>
      <c r="B46" s="24"/>
      <c r="C46" s="25"/>
      <c r="D46" s="24">
        <v>593000000</v>
      </c>
      <c r="E46" s="25">
        <v>592299761.88</v>
      </c>
      <c r="F46" s="26"/>
      <c r="G46" s="27">
        <v>149088154.51999998</v>
      </c>
      <c r="H46" s="28">
        <v>0</v>
      </c>
      <c r="I46" s="27">
        <v>171454680.31999999</v>
      </c>
      <c r="J46" s="28">
        <v>100000000</v>
      </c>
      <c r="K46" s="27">
        <v>98051282.090000004</v>
      </c>
      <c r="L46" s="28">
        <v>20000000</v>
      </c>
      <c r="M46" s="29">
        <v>4010014.74</v>
      </c>
      <c r="N46" s="28">
        <v>0</v>
      </c>
      <c r="O46" s="29">
        <v>0</v>
      </c>
    </row>
    <row r="47" spans="1:15" x14ac:dyDescent="0.2">
      <c r="A47" s="13" t="s">
        <v>43</v>
      </c>
      <c r="B47" s="22">
        <f t="shared" ref="B47:N47" si="9">SUM(B48:B49)</f>
        <v>0</v>
      </c>
      <c r="C47" s="23">
        <f t="shared" si="9"/>
        <v>0</v>
      </c>
      <c r="D47" s="22">
        <f t="shared" si="9"/>
        <v>32523030.400000095</v>
      </c>
      <c r="E47" s="23">
        <f t="shared" si="9"/>
        <v>0</v>
      </c>
      <c r="F47" s="22">
        <f t="shared" si="9"/>
        <v>194345317.13000003</v>
      </c>
      <c r="G47" s="23">
        <f t="shared" si="9"/>
        <v>0</v>
      </c>
      <c r="H47" s="22">
        <f t="shared" si="9"/>
        <v>340511958</v>
      </c>
      <c r="I47" s="23">
        <f t="shared" si="9"/>
        <v>0</v>
      </c>
      <c r="J47" s="22">
        <f t="shared" si="9"/>
        <v>1047582373</v>
      </c>
      <c r="K47" s="23">
        <f t="shared" si="9"/>
        <v>0</v>
      </c>
      <c r="L47" s="22">
        <f t="shared" si="9"/>
        <v>55327684</v>
      </c>
      <c r="M47" s="23">
        <f t="shared" si="9"/>
        <v>0</v>
      </c>
      <c r="N47" s="22">
        <f t="shared" si="9"/>
        <v>1749286032</v>
      </c>
      <c r="O47" s="23">
        <f>SUM(O48:O49)</f>
        <v>10202388.9</v>
      </c>
    </row>
    <row r="48" spans="1:15" x14ac:dyDescent="0.2">
      <c r="A48" s="12" t="s">
        <v>44</v>
      </c>
      <c r="B48" s="24"/>
      <c r="C48" s="25"/>
      <c r="D48" s="24">
        <v>32523030.400000095</v>
      </c>
      <c r="E48" s="25">
        <v>0</v>
      </c>
      <c r="F48" s="26">
        <v>194345317.13000003</v>
      </c>
      <c r="G48" s="27">
        <v>0</v>
      </c>
      <c r="H48" s="28">
        <v>340511958</v>
      </c>
      <c r="I48" s="27">
        <v>0</v>
      </c>
      <c r="J48" s="28">
        <v>1047582373</v>
      </c>
      <c r="K48" s="27"/>
      <c r="L48" s="28">
        <f>VLOOKUP(A48,'[1]Comparativo Ejecución'!$N$3:$O$44,2,0)</f>
        <v>55327684</v>
      </c>
      <c r="M48" s="27">
        <v>0</v>
      </c>
      <c r="N48" s="28">
        <v>1738543390</v>
      </c>
      <c r="O48" s="29">
        <v>0</v>
      </c>
    </row>
    <row r="49" spans="1:15" x14ac:dyDescent="0.2">
      <c r="A49" s="12" t="s">
        <v>45</v>
      </c>
      <c r="B49" s="24"/>
      <c r="C49" s="25"/>
      <c r="D49" s="24"/>
      <c r="E49" s="25"/>
      <c r="F49" s="26"/>
      <c r="G49" s="27">
        <v>0</v>
      </c>
      <c r="H49" s="28">
        <v>0</v>
      </c>
      <c r="I49" s="27">
        <v>0</v>
      </c>
      <c r="J49" s="28"/>
      <c r="K49" s="27"/>
      <c r="L49" s="28"/>
      <c r="M49" s="27"/>
      <c r="N49" s="28">
        <v>10742642</v>
      </c>
      <c r="O49" s="29">
        <v>10202388.9</v>
      </c>
    </row>
    <row r="50" spans="1:15" s="34" customFormat="1" ht="13.5" thickBot="1" x14ac:dyDescent="0.25">
      <c r="A50" s="9" t="s">
        <v>46</v>
      </c>
      <c r="B50" s="30">
        <v>46047627000</v>
      </c>
      <c r="C50" s="31">
        <v>43511421663.551956</v>
      </c>
      <c r="D50" s="30">
        <v>47287368435</v>
      </c>
      <c r="E50" s="31">
        <v>44118161328.200974</v>
      </c>
      <c r="F50" s="30">
        <v>49089033104</v>
      </c>
      <c r="G50" s="32">
        <v>44989360258.434616</v>
      </c>
      <c r="H50" s="33">
        <v>52924073629</v>
      </c>
      <c r="I50" s="32">
        <v>46671485732.35997</v>
      </c>
      <c r="J50" s="33">
        <f>+J44+J38+J33+J31+J23+J10+J3+J47</f>
        <v>46712503599</v>
      </c>
      <c r="K50" s="32">
        <f>+K44+K38+K33+K31+K23+K10+K3+K47</f>
        <v>44730225317.474472</v>
      </c>
      <c r="L50" s="33">
        <f>+L44+L38+L33+L31+L23+L10+L3+L47</f>
        <v>44877148301</v>
      </c>
      <c r="M50" s="32">
        <f>+M44+M38+M33+M31+M23+M10+M3+M47+M29</f>
        <v>43327664137.449196</v>
      </c>
      <c r="N50" s="33">
        <f t="shared" ref="N50:O50" si="10">+N44+N38+N33+N31+N23+N10+N3+N47+N29</f>
        <v>46623781129</v>
      </c>
      <c r="O50" s="32">
        <f t="shared" si="10"/>
        <v>42097678242.13549</v>
      </c>
    </row>
    <row r="51" spans="1:15" x14ac:dyDescent="0.2">
      <c r="G51" s="35"/>
      <c r="H51" s="35"/>
    </row>
    <row r="52" spans="1:15" x14ac:dyDescent="0.2">
      <c r="F52" s="36"/>
      <c r="G52" s="37"/>
      <c r="H52" s="37"/>
      <c r="J52" s="35"/>
      <c r="M52" s="35"/>
    </row>
    <row r="53" spans="1:15" x14ac:dyDescent="0.2">
      <c r="M53" s="38"/>
    </row>
    <row r="54" spans="1:15" x14ac:dyDescent="0.2">
      <c r="J54" s="37"/>
    </row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  <row r="940" s="2" customFormat="1" x14ac:dyDescent="0.2"/>
    <row r="941" s="2" customFormat="1" x14ac:dyDescent="0.2"/>
    <row r="942" s="2" customFormat="1" x14ac:dyDescent="0.2"/>
    <row r="943" s="2" customFormat="1" x14ac:dyDescent="0.2"/>
    <row r="944" s="2" customFormat="1" x14ac:dyDescent="0.2"/>
    <row r="945" s="2" customFormat="1" x14ac:dyDescent="0.2"/>
    <row r="946" s="2" customFormat="1" x14ac:dyDescent="0.2"/>
    <row r="947" s="2" customFormat="1" x14ac:dyDescent="0.2"/>
    <row r="948" s="2" customFormat="1" x14ac:dyDescent="0.2"/>
    <row r="949" s="2" customFormat="1" x14ac:dyDescent="0.2"/>
    <row r="950" s="2" customFormat="1" x14ac:dyDescent="0.2"/>
    <row r="951" s="2" customFormat="1" x14ac:dyDescent="0.2"/>
    <row r="952" s="2" customFormat="1" x14ac:dyDescent="0.2"/>
    <row r="953" s="2" customFormat="1" x14ac:dyDescent="0.2"/>
    <row r="954" s="2" customFormat="1" x14ac:dyDescent="0.2"/>
    <row r="955" s="2" customFormat="1" x14ac:dyDescent="0.2"/>
    <row r="956" s="2" customFormat="1" x14ac:dyDescent="0.2"/>
    <row r="957" s="2" customFormat="1" x14ac:dyDescent="0.2"/>
    <row r="958" s="2" customFormat="1" x14ac:dyDescent="0.2"/>
    <row r="959" s="2" customFormat="1" x14ac:dyDescent="0.2"/>
    <row r="960" s="2" customFormat="1" x14ac:dyDescent="0.2"/>
    <row r="961" s="2" customFormat="1" x14ac:dyDescent="0.2"/>
    <row r="962" s="2" customFormat="1" x14ac:dyDescent="0.2"/>
    <row r="963" s="2" customFormat="1" x14ac:dyDescent="0.2"/>
    <row r="964" s="2" customFormat="1" x14ac:dyDescent="0.2"/>
    <row r="965" s="2" customFormat="1" x14ac:dyDescent="0.2"/>
    <row r="966" s="2" customFormat="1" x14ac:dyDescent="0.2"/>
    <row r="967" s="2" customFormat="1" x14ac:dyDescent="0.2"/>
    <row r="968" s="2" customFormat="1" x14ac:dyDescent="0.2"/>
    <row r="969" s="2" customFormat="1" x14ac:dyDescent="0.2"/>
    <row r="970" s="2" customFormat="1" x14ac:dyDescent="0.2"/>
    <row r="971" s="2" customFormat="1" x14ac:dyDescent="0.2"/>
    <row r="972" s="2" customFormat="1" x14ac:dyDescent="0.2"/>
    <row r="973" s="2" customFormat="1" x14ac:dyDescent="0.2"/>
    <row r="974" s="2" customFormat="1" x14ac:dyDescent="0.2"/>
    <row r="975" s="2" customFormat="1" x14ac:dyDescent="0.2"/>
    <row r="976" s="2" customFormat="1" x14ac:dyDescent="0.2"/>
    <row r="977" s="2" customFormat="1" x14ac:dyDescent="0.2"/>
    <row r="978" s="2" customFormat="1" x14ac:dyDescent="0.2"/>
    <row r="979" s="2" customFormat="1" x14ac:dyDescent="0.2"/>
    <row r="980" s="2" customFormat="1" x14ac:dyDescent="0.2"/>
    <row r="981" s="2" customFormat="1" x14ac:dyDescent="0.2"/>
    <row r="982" s="2" customFormat="1" x14ac:dyDescent="0.2"/>
    <row r="983" s="2" customFormat="1" x14ac:dyDescent="0.2"/>
    <row r="984" s="2" customFormat="1" x14ac:dyDescent="0.2"/>
    <row r="985" s="2" customFormat="1" x14ac:dyDescent="0.2"/>
    <row r="986" s="2" customFormat="1" x14ac:dyDescent="0.2"/>
    <row r="987" s="2" customFormat="1" x14ac:dyDescent="0.2"/>
    <row r="988" s="2" customFormat="1" x14ac:dyDescent="0.2"/>
    <row r="989" s="2" customFormat="1" x14ac:dyDescent="0.2"/>
    <row r="990" s="2" customFormat="1" x14ac:dyDescent="0.2"/>
    <row r="991" s="2" customFormat="1" x14ac:dyDescent="0.2"/>
    <row r="992" s="2" customFormat="1" x14ac:dyDescent="0.2"/>
    <row r="993" s="2" customFormat="1" x14ac:dyDescent="0.2"/>
    <row r="994" s="2" customFormat="1" x14ac:dyDescent="0.2"/>
    <row r="995" s="2" customFormat="1" x14ac:dyDescent="0.2"/>
    <row r="996" s="2" customFormat="1" x14ac:dyDescent="0.2"/>
    <row r="997" s="2" customFormat="1" x14ac:dyDescent="0.2"/>
    <row r="998" s="2" customFormat="1" x14ac:dyDescent="0.2"/>
    <row r="999" s="2" customFormat="1" x14ac:dyDescent="0.2"/>
    <row r="1000" s="2" customFormat="1" x14ac:dyDescent="0.2"/>
    <row r="1001" s="2" customFormat="1" x14ac:dyDescent="0.2"/>
    <row r="1002" s="2" customFormat="1" x14ac:dyDescent="0.2"/>
    <row r="1003" s="2" customFormat="1" x14ac:dyDescent="0.2"/>
    <row r="1004" s="2" customFormat="1" x14ac:dyDescent="0.2"/>
    <row r="1005" s="2" customFormat="1" x14ac:dyDescent="0.2"/>
    <row r="1006" s="2" customFormat="1" x14ac:dyDescent="0.2"/>
    <row r="1007" s="2" customFormat="1" x14ac:dyDescent="0.2"/>
    <row r="1008" s="2" customFormat="1" x14ac:dyDescent="0.2"/>
    <row r="1009" s="2" customFormat="1" x14ac:dyDescent="0.2"/>
    <row r="1010" s="2" customFormat="1" x14ac:dyDescent="0.2"/>
    <row r="1011" s="2" customFormat="1" x14ac:dyDescent="0.2"/>
    <row r="1012" s="2" customFormat="1" x14ac:dyDescent="0.2"/>
    <row r="1013" s="2" customFormat="1" x14ac:dyDescent="0.2"/>
    <row r="1014" s="2" customFormat="1" x14ac:dyDescent="0.2"/>
    <row r="1015" s="2" customFormat="1" x14ac:dyDescent="0.2"/>
    <row r="1016" s="2" customFormat="1" x14ac:dyDescent="0.2"/>
    <row r="1017" s="2" customFormat="1" x14ac:dyDescent="0.2"/>
    <row r="1018" s="2" customFormat="1" x14ac:dyDescent="0.2"/>
    <row r="1019" s="2" customFormat="1" x14ac:dyDescent="0.2"/>
    <row r="1020" s="2" customFormat="1" x14ac:dyDescent="0.2"/>
    <row r="1021" s="2" customFormat="1" x14ac:dyDescent="0.2"/>
    <row r="1022" s="2" customFormat="1" x14ac:dyDescent="0.2"/>
    <row r="1023" s="2" customFormat="1" x14ac:dyDescent="0.2"/>
    <row r="1024" s="2" customFormat="1" x14ac:dyDescent="0.2"/>
    <row r="1025" s="2" customFormat="1" x14ac:dyDescent="0.2"/>
    <row r="1026" s="2" customFormat="1" x14ac:dyDescent="0.2"/>
    <row r="1027" s="2" customFormat="1" x14ac:dyDescent="0.2"/>
    <row r="1028" s="2" customFormat="1" x14ac:dyDescent="0.2"/>
    <row r="1029" s="2" customFormat="1" x14ac:dyDescent="0.2"/>
    <row r="1030" s="2" customFormat="1" x14ac:dyDescent="0.2"/>
    <row r="1031" s="2" customFormat="1" x14ac:dyDescent="0.2"/>
    <row r="1032" s="2" customFormat="1" x14ac:dyDescent="0.2"/>
    <row r="1033" s="2" customFormat="1" x14ac:dyDescent="0.2"/>
    <row r="1034" s="2" customFormat="1" x14ac:dyDescent="0.2"/>
    <row r="1035" s="2" customFormat="1" x14ac:dyDescent="0.2"/>
    <row r="1036" s="2" customFormat="1" x14ac:dyDescent="0.2"/>
    <row r="1037" s="2" customFormat="1" x14ac:dyDescent="0.2"/>
    <row r="1038" s="2" customFormat="1" x14ac:dyDescent="0.2"/>
    <row r="1039" s="2" customFormat="1" x14ac:dyDescent="0.2"/>
    <row r="1040" s="2" customFormat="1" x14ac:dyDescent="0.2"/>
    <row r="1041" s="2" customFormat="1" x14ac:dyDescent="0.2"/>
    <row r="1042" s="2" customFormat="1" x14ac:dyDescent="0.2"/>
    <row r="1043" s="2" customFormat="1" x14ac:dyDescent="0.2"/>
    <row r="1044" s="2" customFormat="1" x14ac:dyDescent="0.2"/>
    <row r="1045" s="2" customFormat="1" x14ac:dyDescent="0.2"/>
    <row r="1046" s="2" customFormat="1" x14ac:dyDescent="0.2"/>
    <row r="1047" s="2" customFormat="1" x14ac:dyDescent="0.2"/>
    <row r="1048" s="2" customFormat="1" x14ac:dyDescent="0.2"/>
    <row r="1049" s="2" customFormat="1" x14ac:dyDescent="0.2"/>
    <row r="1050" s="2" customFormat="1" x14ac:dyDescent="0.2"/>
    <row r="1051" s="2" customFormat="1" x14ac:dyDescent="0.2"/>
    <row r="1052" s="2" customFormat="1" x14ac:dyDescent="0.2"/>
    <row r="1053" s="2" customFormat="1" x14ac:dyDescent="0.2"/>
    <row r="1054" s="2" customFormat="1" x14ac:dyDescent="0.2"/>
    <row r="1055" s="2" customFormat="1" x14ac:dyDescent="0.2"/>
    <row r="1056" s="2" customFormat="1" x14ac:dyDescent="0.2"/>
    <row r="1057" s="2" customFormat="1" x14ac:dyDescent="0.2"/>
    <row r="1058" s="2" customFormat="1" x14ac:dyDescent="0.2"/>
    <row r="1059" s="2" customFormat="1" x14ac:dyDescent="0.2"/>
    <row r="1060" s="2" customFormat="1" x14ac:dyDescent="0.2"/>
    <row r="1061" s="2" customFormat="1" x14ac:dyDescent="0.2"/>
    <row r="1062" s="2" customFormat="1" x14ac:dyDescent="0.2"/>
    <row r="1063" s="2" customFormat="1" x14ac:dyDescent="0.2"/>
    <row r="1064" s="2" customFormat="1" x14ac:dyDescent="0.2"/>
    <row r="1065" s="2" customFormat="1" x14ac:dyDescent="0.2"/>
    <row r="1066" s="2" customFormat="1" x14ac:dyDescent="0.2"/>
    <row r="1067" s="2" customFormat="1" x14ac:dyDescent="0.2"/>
    <row r="1068" s="2" customFormat="1" x14ac:dyDescent="0.2"/>
    <row r="1069" s="2" customFormat="1" x14ac:dyDescent="0.2"/>
    <row r="1070" s="2" customFormat="1" x14ac:dyDescent="0.2"/>
    <row r="1071" s="2" customFormat="1" x14ac:dyDescent="0.2"/>
    <row r="1072" s="2" customFormat="1" x14ac:dyDescent="0.2"/>
    <row r="1073" s="2" customFormat="1" x14ac:dyDescent="0.2"/>
    <row r="1074" s="2" customFormat="1" x14ac:dyDescent="0.2"/>
    <row r="1075" s="2" customFormat="1" x14ac:dyDescent="0.2"/>
    <row r="1076" s="2" customFormat="1" x14ac:dyDescent="0.2"/>
    <row r="1077" s="2" customFormat="1" x14ac:dyDescent="0.2"/>
    <row r="1078" s="2" customFormat="1" x14ac:dyDescent="0.2"/>
    <row r="1079" s="2" customFormat="1" x14ac:dyDescent="0.2"/>
    <row r="1080" s="2" customFormat="1" x14ac:dyDescent="0.2"/>
    <row r="1081" s="2" customFormat="1" x14ac:dyDescent="0.2"/>
    <row r="1082" s="2" customFormat="1" x14ac:dyDescent="0.2"/>
    <row r="1083" s="2" customFormat="1" x14ac:dyDescent="0.2"/>
    <row r="1084" s="2" customFormat="1" x14ac:dyDescent="0.2"/>
    <row r="1085" s="2" customFormat="1" x14ac:dyDescent="0.2"/>
    <row r="1086" s="2" customFormat="1" x14ac:dyDescent="0.2"/>
    <row r="1087" s="2" customFormat="1" x14ac:dyDescent="0.2"/>
    <row r="1088" s="2" customFormat="1" x14ac:dyDescent="0.2"/>
    <row r="1089" s="2" customFormat="1" x14ac:dyDescent="0.2"/>
    <row r="1090" s="2" customFormat="1" x14ac:dyDescent="0.2"/>
    <row r="1091" s="2" customFormat="1" x14ac:dyDescent="0.2"/>
    <row r="1092" s="2" customFormat="1" x14ac:dyDescent="0.2"/>
    <row r="1093" s="2" customFormat="1" x14ac:dyDescent="0.2"/>
    <row r="1094" s="2" customFormat="1" x14ac:dyDescent="0.2"/>
    <row r="1095" s="2" customFormat="1" x14ac:dyDescent="0.2"/>
    <row r="1096" s="2" customFormat="1" x14ac:dyDescent="0.2"/>
    <row r="1097" s="2" customFormat="1" x14ac:dyDescent="0.2"/>
    <row r="1098" s="2" customFormat="1" x14ac:dyDescent="0.2"/>
  </sheetData>
  <autoFilter ref="A2:I50" xr:uid="{00000000-0009-0000-0000-000001000000}"/>
  <mergeCells count="7">
    <mergeCell ref="B1:C1"/>
    <mergeCell ref="H1:I1"/>
    <mergeCell ref="N1:O1"/>
    <mergeCell ref="L1:M1"/>
    <mergeCell ref="J1:K1"/>
    <mergeCell ref="F1:G1"/>
    <mergeCell ref="D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</vt:lpstr>
      <vt:lpstr>EGRESOS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Alguera Corea</dc:creator>
  <cp:lastModifiedBy>Estela Cordero Robles</cp:lastModifiedBy>
  <dcterms:created xsi:type="dcterms:W3CDTF">2018-05-14T20:37:12Z</dcterms:created>
  <dcterms:modified xsi:type="dcterms:W3CDTF">2024-01-31T16:55:56Z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f74c80bb-dabd-4162-bcec-77e1631f2dad</vt:lpwstr>
  </property>
</Properties>
</file>